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2-0009\LOTES DE OBRAS CP\LOTE 6\"/>
    </mc:Choice>
  </mc:AlternateContent>
  <bookViews>
    <workbookView xWindow="0" yWindow="0" windowWidth="28800" windowHeight="124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C19" i="1"/>
  <c r="C26" i="1"/>
  <c r="G10" i="2"/>
  <c r="C12" i="2"/>
  <c r="H12" i="2" s="1"/>
  <c r="F13" i="2"/>
  <c r="H9" i="2"/>
  <c r="F9" i="2"/>
  <c r="F10" i="2"/>
  <c r="H14" i="2"/>
  <c r="G14" i="2"/>
  <c r="H13" i="2"/>
  <c r="G13" i="2"/>
  <c r="G12" i="2"/>
  <c r="C10" i="2"/>
  <c r="A3" i="2"/>
  <c r="G17" i="2" l="1"/>
  <c r="G9" i="2"/>
  <c r="G15" i="2" s="1"/>
  <c r="H10" i="2"/>
  <c r="H15" i="2" s="1"/>
  <c r="H3" i="2" s="1"/>
  <c r="H4" i="2" l="1"/>
  <c r="I15" i="2"/>
  <c r="G3" i="2"/>
  <c r="G4" i="2" s="1"/>
  <c r="I4" i="2" l="1"/>
  <c r="I3" i="2"/>
  <c r="G28" i="1" l="1"/>
  <c r="G24" i="1" l="1"/>
  <c r="G31" i="1" s="1"/>
  <c r="G34" i="1" l="1"/>
  <c r="G36" i="1" l="1"/>
  <c r="G33" i="1"/>
  <c r="G38" i="1"/>
  <c r="G40" i="1" s="1"/>
  <c r="G37" i="1"/>
  <c r="G35" i="1"/>
  <c r="G42" i="1" l="1"/>
</calcChain>
</file>

<file path=xl/sharedStrings.xml><?xml version="1.0" encoding="utf-8"?>
<sst xmlns="http://schemas.openxmlformats.org/spreadsheetml/2006/main" count="65" uniqueCount="55">
  <si>
    <t>(PRESUPUESTO PARTICIPATIVO)</t>
  </si>
  <si>
    <t>OBRA:</t>
  </si>
  <si>
    <t>SECTOR:</t>
  </si>
  <si>
    <t>FECHA:</t>
  </si>
  <si>
    <t>SEPTIEMBRE 2022</t>
  </si>
  <si>
    <t>No</t>
  </si>
  <si>
    <t xml:space="preserve">DESCRIPCION </t>
  </si>
  <si>
    <t>CANT.</t>
  </si>
  <si>
    <t>UND</t>
  </si>
  <si>
    <t xml:space="preserve">PRECIO </t>
  </si>
  <si>
    <t xml:space="preserve">SUB-TOTAL </t>
  </si>
  <si>
    <t xml:space="preserve">TOTAL </t>
  </si>
  <si>
    <t>PRELIMINARES</t>
  </si>
  <si>
    <t>M3</t>
  </si>
  <si>
    <t>M2</t>
  </si>
  <si>
    <t>Hormigón EN:</t>
  </si>
  <si>
    <t>SEGURO, POILZAS Y FIANZAS</t>
  </si>
  <si>
    <t>PENSIONES Y JUBILACIONES</t>
  </si>
  <si>
    <t>CODIA</t>
  </si>
  <si>
    <t>TRANSPORTE</t>
  </si>
  <si>
    <t>GASTOS ADMINISTRATIVOS</t>
  </si>
  <si>
    <t>DIRECCION TECNICA</t>
  </si>
  <si>
    <t>SUB-TOTAL GASTOS INDIRECTOS</t>
  </si>
  <si>
    <t>ITBS</t>
  </si>
  <si>
    <t xml:space="preserve">TOTAL GENERAL RD$                 </t>
  </si>
  <si>
    <t>PRESUPUESTO PARA CONSTRUCCION DE PISOS EN HORMIGON PULIDO</t>
  </si>
  <si>
    <t>ALTO LOS ROBLES</t>
  </si>
  <si>
    <t>DEMOLICION DE PISO EN MAL ESTADO</t>
  </si>
  <si>
    <t>ACONDICIONAMIENTO DEL AREA</t>
  </si>
  <si>
    <t>BOTE DE MATERIAL DEMOLIDO</t>
  </si>
  <si>
    <t>RELLENO</t>
  </si>
  <si>
    <t>MINIBANNER CON LINK</t>
  </si>
  <si>
    <t>Volumen Análisis</t>
  </si>
  <si>
    <t>Materiales y Equipos</t>
  </si>
  <si>
    <t>Hormigón industrial 180Kg/cm2 - 10% desp</t>
  </si>
  <si>
    <t>Alambre Dulce No. 18</t>
  </si>
  <si>
    <t>LB</t>
  </si>
  <si>
    <t>Mano de Obra</t>
  </si>
  <si>
    <t>Preparación superficie - Ayudante AY</t>
  </si>
  <si>
    <t>DIA</t>
  </si>
  <si>
    <t>Total/UND</t>
  </si>
  <si>
    <t>CANTIDAD</t>
  </si>
  <si>
    <t>UNIDAD</t>
  </si>
  <si>
    <t>PRECIO</t>
  </si>
  <si>
    <t>SUB-TOTAL</t>
  </si>
  <si>
    <t>DESCRIPCION</t>
  </si>
  <si>
    <t xml:space="preserve">ITBIS </t>
  </si>
  <si>
    <t>TOTAL</t>
  </si>
  <si>
    <t>Mano de obra frotado y pulido</t>
  </si>
  <si>
    <t xml:space="preserve">Moortero para pulir </t>
  </si>
  <si>
    <t>Pisos pulidos en cemento gris hormigon 180 kg/cm2 espesor 10 cm</t>
  </si>
  <si>
    <t>PISO PULIDO E=0.10 FROTADO - HORMIGON 180KG/CM2</t>
  </si>
  <si>
    <t>COSTO</t>
  </si>
  <si>
    <t xml:space="preserve">ANGEL MAÑAN </t>
  </si>
  <si>
    <t>ENCARGADO OBRAS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</si>
</sst>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[$-F800]dddd\,\ mmmm\ dd\,\ yyyy"/>
    <numFmt numFmtId="165" formatCode="0.0%"/>
    <numFmt numFmtId="166" formatCode="&quot;RD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/>
    <xf numFmtId="49" fontId="0" fillId="0" borderId="0" xfId="0" applyNumberFormat="1" applyBorder="1" applyAlignment="1">
      <alignment horizontal="left"/>
    </xf>
    <xf numFmtId="0" fontId="0" fillId="2" borderId="4" xfId="0" applyFont="1" applyFill="1" applyBorder="1" applyAlignment="1">
      <alignment horizontal="center"/>
    </xf>
    <xf numFmtId="0" fontId="2" fillId="3" borderId="4" xfId="0" applyFont="1" applyFill="1" applyBorder="1" applyAlignment="1"/>
    <xf numFmtId="0" fontId="2" fillId="3" borderId="4" xfId="0" applyFont="1" applyFill="1" applyBorder="1" applyAlignment="1">
      <alignment horizontal="left"/>
    </xf>
    <xf numFmtId="4" fontId="0" fillId="3" borderId="4" xfId="0" applyNumberFormat="1" applyFont="1" applyFill="1" applyBorder="1" applyAlignment="1">
      <alignment horizontal="right"/>
    </xf>
    <xf numFmtId="4" fontId="0" fillId="3" borderId="4" xfId="0" applyNumberFormat="1" applyFont="1" applyFill="1" applyBorder="1" applyAlignment="1">
      <alignment horizontal="center"/>
    </xf>
    <xf numFmtId="0" fontId="0" fillId="3" borderId="4" xfId="0" applyFont="1" applyFill="1" applyBorder="1"/>
    <xf numFmtId="0" fontId="0" fillId="3" borderId="4" xfId="0" applyFont="1" applyFill="1" applyBorder="1" applyAlignment="1"/>
    <xf numFmtId="0" fontId="0" fillId="3" borderId="4" xfId="0" applyFont="1" applyFill="1" applyBorder="1" applyAlignment="1">
      <alignment horizontal="left"/>
    </xf>
    <xf numFmtId="0" fontId="0" fillId="0" borderId="4" xfId="0" applyBorder="1" applyAlignment="1">
      <alignment wrapText="1"/>
    </xf>
    <xf numFmtId="4" fontId="0" fillId="3" borderId="4" xfId="0" applyNumberFormat="1" applyFont="1" applyFill="1" applyBorder="1"/>
    <xf numFmtId="4" fontId="4" fillId="3" borderId="4" xfId="0" applyNumberFormat="1" applyFont="1" applyFill="1" applyBorder="1"/>
    <xf numFmtId="4" fontId="2" fillId="3" borderId="4" xfId="0" applyNumberFormat="1" applyFont="1" applyFill="1" applyBorder="1"/>
    <xf numFmtId="0" fontId="2" fillId="3" borderId="4" xfId="0" applyFont="1" applyFill="1" applyBorder="1"/>
    <xf numFmtId="0" fontId="0" fillId="0" borderId="4" xfId="0" applyFont="1" applyBorder="1"/>
    <xf numFmtId="4" fontId="0" fillId="0" borderId="0" xfId="0" applyNumberFormat="1" applyFont="1" applyBorder="1"/>
    <xf numFmtId="4" fontId="0" fillId="0" borderId="0" xfId="0" applyNumberFormat="1" applyFont="1" applyBorder="1" applyAlignment="1">
      <alignment horizontal="center"/>
    </xf>
    <xf numFmtId="4" fontId="5" fillId="0" borderId="0" xfId="0" applyNumberFormat="1" applyFont="1" applyBorder="1"/>
    <xf numFmtId="4" fontId="2" fillId="0" borderId="0" xfId="0" applyNumberFormat="1" applyFont="1" applyBorder="1"/>
    <xf numFmtId="4" fontId="0" fillId="0" borderId="0" xfId="0" applyNumberFormat="1" applyFont="1"/>
    <xf numFmtId="4" fontId="0" fillId="0" borderId="0" xfId="0" applyNumberFormat="1" applyFont="1" applyAlignment="1">
      <alignment horizontal="center"/>
    </xf>
    <xf numFmtId="0" fontId="0" fillId="0" borderId="0" xfId="0" applyFont="1"/>
    <xf numFmtId="43" fontId="6" fillId="2" borderId="1" xfId="1" applyFont="1" applyFill="1" applyBorder="1"/>
    <xf numFmtId="43" fontId="6" fillId="2" borderId="2" xfId="1" applyFont="1" applyFill="1" applyBorder="1"/>
    <xf numFmtId="43" fontId="6" fillId="2" borderId="3" xfId="1" applyNumberFormat="1" applyFont="1" applyFill="1" applyBorder="1"/>
    <xf numFmtId="165" fontId="0" fillId="0" borderId="4" xfId="0" applyNumberFormat="1" applyFont="1" applyBorder="1"/>
    <xf numFmtId="43" fontId="0" fillId="0" borderId="4" xfId="0" applyNumberFormat="1" applyFont="1" applyBorder="1"/>
    <xf numFmtId="9" fontId="0" fillId="0" borderId="4" xfId="0" applyNumberFormat="1" applyFont="1" applyBorder="1"/>
    <xf numFmtId="10" fontId="0" fillId="0" borderId="4" xfId="1" applyNumberFormat="1" applyFont="1" applyBorder="1"/>
    <xf numFmtId="0" fontId="0" fillId="0" borderId="4" xfId="0" applyFont="1" applyFill="1" applyBorder="1"/>
    <xf numFmtId="10" fontId="0" fillId="0" borderId="4" xfId="0" applyNumberFormat="1" applyFont="1" applyFill="1" applyBorder="1"/>
    <xf numFmtId="43" fontId="0" fillId="0" borderId="4" xfId="0" applyNumberFormat="1" applyFont="1" applyFill="1" applyBorder="1"/>
    <xf numFmtId="9" fontId="0" fillId="0" borderId="4" xfId="0" applyNumberFormat="1" applyFont="1" applyFill="1" applyBorder="1"/>
    <xf numFmtId="0" fontId="0" fillId="0" borderId="5" xfId="0" applyFont="1" applyBorder="1"/>
    <xf numFmtId="10" fontId="0" fillId="0" borderId="5" xfId="0" applyNumberFormat="1" applyFont="1" applyBorder="1"/>
    <xf numFmtId="43" fontId="7" fillId="0" borderId="5" xfId="0" applyNumberFormat="1" applyFont="1" applyBorder="1"/>
    <xf numFmtId="0" fontId="0" fillId="0" borderId="0" xfId="0" applyFont="1" applyBorder="1"/>
    <xf numFmtId="0" fontId="2" fillId="0" borderId="1" xfId="0" applyFont="1" applyBorder="1"/>
    <xf numFmtId="10" fontId="2" fillId="0" borderId="2" xfId="0" applyNumberFormat="1" applyFont="1" applyBorder="1"/>
    <xf numFmtId="43" fontId="6" fillId="0" borderId="3" xfId="0" applyNumberFormat="1" applyFont="1" applyBorder="1"/>
    <xf numFmtId="0" fontId="6" fillId="2" borderId="1" xfId="0" applyFont="1" applyFill="1" applyBorder="1"/>
    <xf numFmtId="0" fontId="6" fillId="2" borderId="2" xfId="0" applyFont="1" applyFill="1" applyBorder="1"/>
    <xf numFmtId="0" fontId="0" fillId="2" borderId="2" xfId="0" applyFont="1" applyFill="1" applyBorder="1"/>
    <xf numFmtId="43" fontId="6" fillId="2" borderId="2" xfId="0" applyNumberFormat="1" applyFont="1" applyFill="1" applyBorder="1"/>
    <xf numFmtId="43" fontId="6" fillId="2" borderId="3" xfId="0" applyNumberFormat="1" applyFont="1" applyFill="1" applyBorder="1"/>
    <xf numFmtId="0" fontId="8" fillId="0" borderId="0" xfId="0" applyFont="1"/>
    <xf numFmtId="0" fontId="9" fillId="0" borderId="0" xfId="0" applyFont="1"/>
    <xf numFmtId="0" fontId="0" fillId="0" borderId="0" xfId="0" applyBorder="1" applyAlignment="1">
      <alignment wrapText="1"/>
    </xf>
    <xf numFmtId="43" fontId="4" fillId="3" borderId="4" xfId="1" applyFont="1" applyFill="1" applyBorder="1" applyAlignment="1">
      <alignment horizontal="right"/>
    </xf>
    <xf numFmtId="43" fontId="4" fillId="0" borderId="4" xfId="1" applyFont="1" applyBorder="1"/>
    <xf numFmtId="43" fontId="0" fillId="3" borderId="4" xfId="1" applyFont="1" applyFill="1" applyBorder="1" applyAlignment="1">
      <alignment horizontal="right"/>
    </xf>
    <xf numFmtId="43" fontId="0" fillId="0" borderId="4" xfId="1" applyFont="1" applyBorder="1"/>
    <xf numFmtId="43" fontId="0" fillId="3" borderId="4" xfId="1" applyFont="1" applyFill="1" applyBorder="1"/>
    <xf numFmtId="2" fontId="10" fillId="0" borderId="4" xfId="0" applyNumberFormat="1" applyFont="1" applyBorder="1" applyAlignment="1">
      <alignment vertical="top"/>
    </xf>
    <xf numFmtId="0" fontId="10" fillId="0" borderId="6" xfId="0" applyFont="1" applyBorder="1" applyAlignment="1">
      <alignment wrapText="1"/>
    </xf>
    <xf numFmtId="2" fontId="10" fillId="0" borderId="7" xfId="0" applyNumberFormat="1" applyFont="1" applyBorder="1" applyAlignment="1">
      <alignment horizontal="center"/>
    </xf>
    <xf numFmtId="166" fontId="10" fillId="0" borderId="7" xfId="0" applyNumberFormat="1" applyFont="1" applyBorder="1" applyAlignment="1">
      <alignment horizontal="center"/>
    </xf>
    <xf numFmtId="166" fontId="11" fillId="0" borderId="8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2" fontId="10" fillId="0" borderId="0" xfId="0" applyNumberFormat="1" applyFont="1" applyAlignment="1">
      <alignment vertical="top"/>
    </xf>
    <xf numFmtId="0" fontId="10" fillId="0" borderId="0" xfId="0" applyFont="1" applyAlignment="1">
      <alignment wrapText="1"/>
    </xf>
    <xf numFmtId="2" fontId="10" fillId="0" borderId="6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wrapText="1"/>
    </xf>
    <xf numFmtId="2" fontId="10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166" fontId="11" fillId="0" borderId="0" xfId="0" applyNumberFormat="1" applyFont="1" applyAlignment="1">
      <alignment horizontal="center"/>
    </xf>
    <xf numFmtId="0" fontId="13" fillId="0" borderId="0" xfId="0" applyFont="1" applyAlignment="1">
      <alignment wrapText="1"/>
    </xf>
    <xf numFmtId="2" fontId="12" fillId="0" borderId="0" xfId="0" applyNumberFormat="1" applyFont="1" applyAlignment="1">
      <alignment horizontal="center"/>
    </xf>
    <xf numFmtId="0" fontId="10" fillId="0" borderId="0" xfId="0" applyFont="1" applyAlignment="1">
      <alignment vertical="top"/>
    </xf>
    <xf numFmtId="166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0" fontId="0" fillId="3" borderId="4" xfId="0" applyFont="1" applyFill="1" applyBorder="1" applyAlignment="1">
      <alignment wrapText="1"/>
    </xf>
    <xf numFmtId="4" fontId="14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638175</xdr:colOff>
      <xdr:row>3</xdr:row>
      <xdr:rowOff>114300</xdr:rowOff>
    </xdr:from>
    <xdr:to>
      <xdr:col>5</xdr:col>
      <xdr:colOff>560619</xdr:colOff>
      <xdr:row>10</xdr:row>
      <xdr:rowOff>171450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1190625" y="68580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G44"/>
  <sheetViews>
    <sheetView tabSelected="1" topLeftCell="A16" workbookViewId="0">
      <selection activeCell="E27" sqref="E26:F27"/>
    </sheetView>
  </sheetViews>
  <sheetFormatPr baseColWidth="10" defaultRowHeight="15" x14ac:dyDescent="0.25"/>
  <cols>
    <col min="1" max="1" width="8.28515625" bestFit="1" customWidth="1"/>
    <col min="2" max="2" width="47.85546875" bestFit="1" customWidth="1"/>
    <col min="3" max="3" width="34.140625" bestFit="1" customWidth="1"/>
    <col min="7" max="7" width="13.85546875" customWidth="1"/>
  </cols>
  <sheetData>
    <row r="11" spans="1:7" ht="15.75" thickBot="1" x14ac:dyDescent="0.3"/>
    <row r="12" spans="1:7" ht="16.5" thickBot="1" x14ac:dyDescent="0.3">
      <c r="A12" s="80" t="s">
        <v>0</v>
      </c>
      <c r="B12" s="81"/>
      <c r="C12" s="81"/>
      <c r="D12" s="81"/>
      <c r="E12" s="81"/>
      <c r="F12" s="81"/>
      <c r="G12" s="82"/>
    </row>
    <row r="13" spans="1:7" x14ac:dyDescent="0.25">
      <c r="A13" s="1"/>
      <c r="B13" s="1"/>
      <c r="C13" s="1"/>
      <c r="D13" s="1"/>
      <c r="E13" s="1"/>
      <c r="F13" s="2"/>
      <c r="G13" s="1"/>
    </row>
    <row r="14" spans="1:7" ht="30" x14ac:dyDescent="0.25">
      <c r="A14" s="3" t="s">
        <v>1</v>
      </c>
      <c r="B14" s="51" t="s">
        <v>25</v>
      </c>
      <c r="C14" s="51"/>
      <c r="D14" s="1"/>
      <c r="E14" s="1"/>
      <c r="F14" s="1"/>
      <c r="G14" s="1"/>
    </row>
    <row r="15" spans="1:7" x14ac:dyDescent="0.25">
      <c r="A15" s="3" t="s">
        <v>2</v>
      </c>
      <c r="B15" s="1" t="s">
        <v>26</v>
      </c>
      <c r="C15" s="1"/>
      <c r="D15" s="1"/>
      <c r="E15" s="1"/>
      <c r="F15" s="1"/>
      <c r="G15" s="1"/>
    </row>
    <row r="16" spans="1:7" x14ac:dyDescent="0.25">
      <c r="A16" s="3" t="s">
        <v>3</v>
      </c>
      <c r="B16" s="4" t="s">
        <v>4</v>
      </c>
      <c r="C16" s="1"/>
      <c r="D16" s="1"/>
      <c r="E16" s="1"/>
      <c r="F16" s="1"/>
      <c r="G16" s="1"/>
    </row>
    <row r="17" spans="1:7" x14ac:dyDescent="0.25">
      <c r="A17" s="5" t="s">
        <v>5</v>
      </c>
      <c r="B17" s="5" t="s">
        <v>6</v>
      </c>
      <c r="C17" s="5" t="s">
        <v>7</v>
      </c>
      <c r="D17" s="5" t="s">
        <v>8</v>
      </c>
      <c r="E17" s="5" t="s">
        <v>9</v>
      </c>
      <c r="F17" s="5" t="s">
        <v>10</v>
      </c>
      <c r="G17" s="5" t="s">
        <v>11</v>
      </c>
    </row>
    <row r="18" spans="1:7" x14ac:dyDescent="0.25">
      <c r="A18" s="6">
        <v>1</v>
      </c>
      <c r="B18" s="7" t="s">
        <v>12</v>
      </c>
      <c r="C18" s="8"/>
      <c r="D18" s="9"/>
      <c r="E18" s="8"/>
      <c r="F18" s="8"/>
      <c r="G18" s="10"/>
    </row>
    <row r="19" spans="1:7" x14ac:dyDescent="0.25">
      <c r="A19" s="11">
        <v>1.1000000000000001</v>
      </c>
      <c r="B19" s="12" t="s">
        <v>27</v>
      </c>
      <c r="C19" s="54">
        <f>196.02-52.5</f>
        <v>143.52000000000001</v>
      </c>
      <c r="D19" s="9" t="s">
        <v>14</v>
      </c>
      <c r="E19" s="52"/>
      <c r="F19" s="8"/>
      <c r="G19" s="10"/>
    </row>
    <row r="20" spans="1:7" x14ac:dyDescent="0.25">
      <c r="A20" s="11">
        <v>1.2</v>
      </c>
      <c r="B20" s="13" t="s">
        <v>28</v>
      </c>
      <c r="C20" s="55">
        <v>126.86</v>
      </c>
      <c r="D20" s="9" t="s">
        <v>14</v>
      </c>
      <c r="E20" s="53"/>
      <c r="F20" s="8"/>
      <c r="G20" s="10"/>
    </row>
    <row r="21" spans="1:7" x14ac:dyDescent="0.25">
      <c r="A21" s="11">
        <v>1.3</v>
      </c>
      <c r="B21" s="12" t="s">
        <v>29</v>
      </c>
      <c r="C21" s="54">
        <f>22-6.82</f>
        <v>15.18</v>
      </c>
      <c r="D21" s="9" t="s">
        <v>13</v>
      </c>
      <c r="E21" s="52"/>
      <c r="F21" s="8"/>
      <c r="G21" s="10"/>
    </row>
    <row r="22" spans="1:7" x14ac:dyDescent="0.25">
      <c r="A22" s="11">
        <v>1.4</v>
      </c>
      <c r="B22" s="12" t="s">
        <v>30</v>
      </c>
      <c r="C22" s="54">
        <v>12</v>
      </c>
      <c r="D22" s="9" t="s">
        <v>13</v>
      </c>
      <c r="E22" s="52"/>
      <c r="F22" s="8"/>
      <c r="G22" s="10"/>
    </row>
    <row r="23" spans="1:7" x14ac:dyDescent="0.25">
      <c r="A23" s="11"/>
      <c r="B23" s="12"/>
      <c r="C23" s="8"/>
      <c r="D23" s="9"/>
      <c r="E23" s="52"/>
      <c r="F23" s="8"/>
      <c r="G23" s="10"/>
    </row>
    <row r="24" spans="1:7" x14ac:dyDescent="0.25">
      <c r="A24" s="11"/>
      <c r="B24" s="10"/>
      <c r="C24" s="14"/>
      <c r="D24" s="14"/>
      <c r="E24" s="15"/>
      <c r="F24" s="14"/>
      <c r="G24" s="16">
        <f>F19+F20+F21+F22</f>
        <v>0</v>
      </c>
    </row>
    <row r="25" spans="1:7" x14ac:dyDescent="0.25">
      <c r="A25" s="6">
        <v>2</v>
      </c>
      <c r="B25" s="17" t="s">
        <v>15</v>
      </c>
      <c r="C25" s="14"/>
      <c r="D25" s="9"/>
      <c r="E25" s="15"/>
      <c r="F25" s="14"/>
      <c r="G25" s="17"/>
    </row>
    <row r="26" spans="1:7" ht="30" x14ac:dyDescent="0.25">
      <c r="A26" s="11">
        <v>2.1</v>
      </c>
      <c r="B26" s="78" t="s">
        <v>50</v>
      </c>
      <c r="C26" s="56">
        <f>294.07-52.5</f>
        <v>241.57</v>
      </c>
      <c r="D26" s="9" t="s">
        <v>14</v>
      </c>
      <c r="E26" s="15"/>
      <c r="F26" s="14"/>
      <c r="G26" s="17"/>
    </row>
    <row r="27" spans="1:7" x14ac:dyDescent="0.25">
      <c r="A27" s="11"/>
      <c r="B27" s="10"/>
      <c r="C27" s="14"/>
      <c r="D27" s="9"/>
      <c r="E27" s="15"/>
      <c r="F27" s="14"/>
      <c r="G27" s="17"/>
    </row>
    <row r="28" spans="1:7" x14ac:dyDescent="0.25">
      <c r="A28" s="11"/>
      <c r="B28" s="10"/>
      <c r="C28" s="14"/>
      <c r="D28" s="14"/>
      <c r="E28" s="15"/>
      <c r="F28" s="14"/>
      <c r="G28" s="16">
        <f>F26+F27</f>
        <v>0</v>
      </c>
    </row>
    <row r="29" spans="1:7" x14ac:dyDescent="0.25">
      <c r="A29" s="19"/>
      <c r="B29" s="19"/>
      <c r="C29" s="19"/>
      <c r="D29" s="20"/>
      <c r="E29" s="21"/>
      <c r="F29" s="19"/>
      <c r="G29" s="22"/>
    </row>
    <row r="30" spans="1:7" ht="15.75" thickBot="1" x14ac:dyDescent="0.3">
      <c r="A30" s="23"/>
      <c r="B30" s="23"/>
      <c r="C30" s="23"/>
      <c r="D30" s="24"/>
      <c r="E30" s="23"/>
      <c r="F30" s="19"/>
      <c r="G30" s="19"/>
    </row>
    <row r="31" spans="1:7" ht="15.75" thickBot="1" x14ac:dyDescent="0.3">
      <c r="A31" s="23"/>
      <c r="B31" s="23"/>
      <c r="C31" s="25"/>
      <c r="D31" s="25"/>
      <c r="E31" s="26" t="s">
        <v>10</v>
      </c>
      <c r="F31" s="27"/>
      <c r="G31" s="28">
        <f>G28+G24</f>
        <v>0</v>
      </c>
    </row>
    <row r="32" spans="1:7" x14ac:dyDescent="0.25">
      <c r="A32" s="23"/>
      <c r="B32" s="23"/>
      <c r="C32" s="23"/>
      <c r="D32" s="24"/>
      <c r="E32" s="23"/>
      <c r="F32" s="25"/>
      <c r="G32" s="25"/>
    </row>
    <row r="33" spans="1:7" x14ac:dyDescent="0.25">
      <c r="A33" s="23"/>
      <c r="B33" s="23"/>
      <c r="C33" s="18" t="s">
        <v>16</v>
      </c>
      <c r="D33" s="18"/>
      <c r="E33" s="18"/>
      <c r="F33" s="29">
        <v>3.5000000000000003E-2</v>
      </c>
      <c r="G33" s="30">
        <f>+G31*F33</f>
        <v>0</v>
      </c>
    </row>
    <row r="34" spans="1:7" x14ac:dyDescent="0.25">
      <c r="A34" s="23"/>
      <c r="B34" s="79" t="s">
        <v>53</v>
      </c>
      <c r="C34" s="18" t="s">
        <v>17</v>
      </c>
      <c r="D34" s="18"/>
      <c r="E34" s="18"/>
      <c r="F34" s="31">
        <v>0.01</v>
      </c>
      <c r="G34" s="30">
        <f>+G31*F34</f>
        <v>0</v>
      </c>
    </row>
    <row r="35" spans="1:7" x14ac:dyDescent="0.25">
      <c r="A35" s="23"/>
      <c r="B35" s="24" t="s">
        <v>54</v>
      </c>
      <c r="C35" s="18" t="s">
        <v>18</v>
      </c>
      <c r="D35" s="18"/>
      <c r="E35" s="18"/>
      <c r="F35" s="32">
        <v>1E-3</v>
      </c>
      <c r="G35" s="30">
        <f>+G31*F35</f>
        <v>0</v>
      </c>
    </row>
    <row r="36" spans="1:7" x14ac:dyDescent="0.25">
      <c r="A36" s="23"/>
      <c r="B36" s="23"/>
      <c r="C36" s="33" t="s">
        <v>19</v>
      </c>
      <c r="D36" s="33"/>
      <c r="E36" s="33"/>
      <c r="F36" s="34">
        <v>0.02</v>
      </c>
      <c r="G36" s="35">
        <f>+G31*F36</f>
        <v>0</v>
      </c>
    </row>
    <row r="37" spans="1:7" x14ac:dyDescent="0.25">
      <c r="A37" s="23"/>
      <c r="B37" s="23"/>
      <c r="C37" s="33" t="s">
        <v>20</v>
      </c>
      <c r="D37" s="33"/>
      <c r="E37" s="33"/>
      <c r="F37" s="36">
        <v>0.03</v>
      </c>
      <c r="G37" s="35">
        <f>+G31*F37</f>
        <v>0</v>
      </c>
    </row>
    <row r="38" spans="1:7" x14ac:dyDescent="0.25">
      <c r="A38" s="23"/>
      <c r="B38" s="23"/>
      <c r="C38" s="33" t="s">
        <v>21</v>
      </c>
      <c r="D38" s="33"/>
      <c r="E38" s="33"/>
      <c r="F38" s="36">
        <v>0.1</v>
      </c>
      <c r="G38" s="35">
        <f>+G31*F38</f>
        <v>0</v>
      </c>
    </row>
    <row r="39" spans="1:7" ht="15.75" thickBot="1" x14ac:dyDescent="0.3">
      <c r="A39" s="23"/>
      <c r="B39" s="23"/>
      <c r="C39" s="18" t="s">
        <v>22</v>
      </c>
      <c r="D39" s="18"/>
      <c r="E39" s="37"/>
      <c r="F39" s="38">
        <v>0</v>
      </c>
      <c r="G39" s="39">
        <v>0</v>
      </c>
    </row>
    <row r="40" spans="1:7" ht="15.75" thickBot="1" x14ac:dyDescent="0.3">
      <c r="A40" s="23"/>
      <c r="B40" s="23"/>
      <c r="C40" s="40"/>
      <c r="D40" s="40"/>
      <c r="E40" s="41" t="s">
        <v>23</v>
      </c>
      <c r="F40" s="42">
        <v>0.18</v>
      </c>
      <c r="G40" s="43">
        <f>G38*F40</f>
        <v>0</v>
      </c>
    </row>
    <row r="41" spans="1:7" ht="15.75" thickBot="1" x14ac:dyDescent="0.3">
      <c r="A41" s="23"/>
      <c r="B41" s="23"/>
      <c r="C41" s="25"/>
      <c r="D41" s="25"/>
      <c r="E41" s="40"/>
      <c r="F41" s="25"/>
      <c r="G41" s="25"/>
    </row>
    <row r="42" spans="1:7" ht="15.75" thickBot="1" x14ac:dyDescent="0.3">
      <c r="A42" s="23"/>
      <c r="B42" s="23"/>
      <c r="C42" s="44" t="s">
        <v>24</v>
      </c>
      <c r="D42" s="45"/>
      <c r="E42" s="46"/>
      <c r="F42" s="47"/>
      <c r="G42" s="48">
        <f>G31+G33+G34+G35+G36+G37+G38+G40</f>
        <v>0</v>
      </c>
    </row>
    <row r="43" spans="1:7" x14ac:dyDescent="0.25">
      <c r="A43" s="23"/>
      <c r="B43" s="23"/>
      <c r="C43" s="23"/>
      <c r="D43" s="24"/>
      <c r="E43" s="23"/>
      <c r="F43" s="23"/>
      <c r="G43" s="23"/>
    </row>
    <row r="44" spans="1:7" x14ac:dyDescent="0.25">
      <c r="F44" s="49"/>
      <c r="G44" s="50"/>
    </row>
  </sheetData>
  <mergeCells count="1">
    <mergeCell ref="A12:G12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7"/>
  <sheetViews>
    <sheetView workbookViewId="0">
      <selection activeCell="E14" sqref="E14"/>
    </sheetView>
  </sheetViews>
  <sheetFormatPr baseColWidth="10" defaultRowHeight="15" x14ac:dyDescent="0.25"/>
  <cols>
    <col min="1" max="1" width="5.7109375" customWidth="1"/>
    <col min="2" max="2" width="50" customWidth="1"/>
    <col min="3" max="3" width="11.7109375" customWidth="1"/>
    <col min="4" max="4" width="11.28515625" customWidth="1"/>
    <col min="5" max="5" width="11.7109375" customWidth="1"/>
    <col min="6" max="6" width="10.85546875" customWidth="1"/>
    <col min="7" max="7" width="11.7109375" customWidth="1"/>
    <col min="8" max="8" width="12.5703125" customWidth="1"/>
    <col min="9" max="9" width="11.7109375" customWidth="1"/>
    <col min="10" max="10" width="20.7109375" customWidth="1"/>
  </cols>
  <sheetData>
    <row r="2" spans="1:10" x14ac:dyDescent="0.25">
      <c r="B2" t="s">
        <v>45</v>
      </c>
      <c r="C2" s="76" t="s">
        <v>41</v>
      </c>
      <c r="D2" s="76" t="s">
        <v>42</v>
      </c>
      <c r="E2" s="76" t="s">
        <v>43</v>
      </c>
      <c r="F2" s="76" t="s">
        <v>44</v>
      </c>
      <c r="G2" s="76" t="s">
        <v>52</v>
      </c>
      <c r="H2" s="76" t="s">
        <v>46</v>
      </c>
      <c r="I2" s="76" t="s">
        <v>47</v>
      </c>
    </row>
    <row r="3" spans="1:10" x14ac:dyDescent="0.25">
      <c r="A3" s="57" t="e">
        <f>+#REF!+0.01</f>
        <v>#REF!</v>
      </c>
      <c r="B3" s="58" t="s">
        <v>51</v>
      </c>
      <c r="C3" s="59">
        <v>1</v>
      </c>
      <c r="D3" s="59" t="s">
        <v>13</v>
      </c>
      <c r="E3" s="60"/>
      <c r="F3" s="60"/>
      <c r="G3" s="60">
        <f>+G15/C6</f>
        <v>7567.87</v>
      </c>
      <c r="H3" s="60">
        <f>+H15/C6</f>
        <v>1013.97</v>
      </c>
      <c r="I3" s="61">
        <f>+H3+G3</f>
        <v>8581.84</v>
      </c>
      <c r="J3" s="62" t="s">
        <v>31</v>
      </c>
    </row>
    <row r="4" spans="1:10" x14ac:dyDescent="0.25">
      <c r="A4" s="63"/>
      <c r="B4" s="64"/>
      <c r="C4" s="65">
        <v>1</v>
      </c>
      <c r="D4" s="59" t="s">
        <v>14</v>
      </c>
      <c r="E4" s="60"/>
      <c r="F4" s="60"/>
      <c r="G4" s="60">
        <f>+G3/C14</f>
        <v>756.78700000000003</v>
      </c>
      <c r="H4" s="60">
        <f>+H3/C14</f>
        <v>101.39700000000001</v>
      </c>
      <c r="I4" s="61">
        <f>+H4+G4</f>
        <v>858.18400000000008</v>
      </c>
      <c r="J4" s="66"/>
    </row>
    <row r="5" spans="1:10" x14ac:dyDescent="0.25">
      <c r="A5" s="63"/>
      <c r="B5" s="67"/>
      <c r="C5" s="68"/>
      <c r="D5" s="68"/>
      <c r="E5" s="69"/>
      <c r="F5" s="69"/>
      <c r="G5" s="69"/>
      <c r="H5" s="69"/>
      <c r="I5" s="70"/>
      <c r="J5" s="66"/>
    </row>
    <row r="6" spans="1:10" x14ac:dyDescent="0.25">
      <c r="A6" s="63"/>
      <c r="B6" s="71" t="s">
        <v>32</v>
      </c>
      <c r="C6" s="72">
        <v>1</v>
      </c>
      <c r="D6" s="72" t="s">
        <v>13</v>
      </c>
      <c r="E6" s="69"/>
      <c r="F6" s="69"/>
      <c r="G6" s="69"/>
      <c r="H6" s="69"/>
      <c r="I6" s="70"/>
      <c r="J6" s="66"/>
    </row>
    <row r="7" spans="1:10" x14ac:dyDescent="0.25">
      <c r="A7" s="73"/>
      <c r="B7" s="71" t="s">
        <v>33</v>
      </c>
      <c r="C7" s="72"/>
      <c r="D7" s="72"/>
      <c r="E7" s="74"/>
      <c r="F7" s="74"/>
      <c r="G7" s="74"/>
      <c r="H7" s="74"/>
      <c r="I7" s="74"/>
      <c r="J7" s="75"/>
    </row>
    <row r="8" spans="1:10" x14ac:dyDescent="0.25">
      <c r="A8" s="73"/>
      <c r="B8" s="67"/>
      <c r="C8" s="72"/>
      <c r="D8" s="72"/>
      <c r="E8" s="74"/>
      <c r="F8" s="74"/>
      <c r="G8" s="74"/>
      <c r="H8" s="74"/>
      <c r="I8" s="74"/>
      <c r="J8" s="75"/>
    </row>
    <row r="9" spans="1:10" x14ac:dyDescent="0.25">
      <c r="A9" s="73"/>
      <c r="B9" s="67" t="s">
        <v>34</v>
      </c>
      <c r="C9" s="72">
        <v>1</v>
      </c>
      <c r="D9" s="72" t="s">
        <v>13</v>
      </c>
      <c r="E9" s="74">
        <v>5450</v>
      </c>
      <c r="F9" s="74">
        <f t="shared" ref="F9:F10" si="0">E9*18%</f>
        <v>981</v>
      </c>
      <c r="G9" s="74">
        <f>ROUND((C9*(E9)),2)</f>
        <v>5450</v>
      </c>
      <c r="H9" s="74">
        <f>ROUND((C9*(F9)),2)</f>
        <v>981</v>
      </c>
      <c r="I9" s="74"/>
      <c r="J9" s="75"/>
    </row>
    <row r="10" spans="1:10" x14ac:dyDescent="0.25">
      <c r="A10" s="73"/>
      <c r="B10" s="67" t="s">
        <v>35</v>
      </c>
      <c r="C10" s="72">
        <f>+C8*10</f>
        <v>0</v>
      </c>
      <c r="D10" s="72" t="s">
        <v>36</v>
      </c>
      <c r="E10" s="74">
        <v>0</v>
      </c>
      <c r="F10" s="74">
        <f t="shared" si="0"/>
        <v>0</v>
      </c>
      <c r="G10" s="74">
        <f>ROUND((C10*(E10)),2)</f>
        <v>0</v>
      </c>
      <c r="H10" s="74">
        <f>ROUND((C10*(F10)),2)</f>
        <v>0</v>
      </c>
      <c r="I10" s="74"/>
      <c r="J10" s="75"/>
    </row>
    <row r="11" spans="1:10" x14ac:dyDescent="0.25">
      <c r="A11" s="73"/>
      <c r="B11" s="71" t="s">
        <v>37</v>
      </c>
      <c r="C11" s="72"/>
      <c r="D11" s="72"/>
      <c r="E11" s="74"/>
      <c r="F11" s="74"/>
      <c r="G11" s="74"/>
      <c r="H11" s="74"/>
      <c r="I11" s="74"/>
      <c r="J11" s="75"/>
    </row>
    <row r="12" spans="1:10" x14ac:dyDescent="0.25">
      <c r="A12" s="73"/>
      <c r="B12" s="67" t="s">
        <v>38</v>
      </c>
      <c r="C12" s="72">
        <f>+C14*0.01</f>
        <v>0.1</v>
      </c>
      <c r="D12" s="72" t="s">
        <v>39</v>
      </c>
      <c r="E12" s="74">
        <v>847</v>
      </c>
      <c r="F12" s="74">
        <v>0</v>
      </c>
      <c r="G12" s="74">
        <f>ROUND((C12*(E12)),2)</f>
        <v>84.7</v>
      </c>
      <c r="H12" s="74">
        <f>ROUND((C12*(F12)),2)</f>
        <v>0</v>
      </c>
      <c r="I12" s="74"/>
      <c r="J12" s="75"/>
    </row>
    <row r="13" spans="1:10" x14ac:dyDescent="0.25">
      <c r="A13" s="73"/>
      <c r="B13" s="67" t="s">
        <v>49</v>
      </c>
      <c r="C13" s="72">
        <v>0.03</v>
      </c>
      <c r="D13" s="72" t="s">
        <v>13</v>
      </c>
      <c r="E13" s="74">
        <v>6105.58</v>
      </c>
      <c r="F13" s="74">
        <f>E13*18%</f>
        <v>1099.0044</v>
      </c>
      <c r="G13" s="74">
        <f>ROUND((C13*(E13)),2)</f>
        <v>183.17</v>
      </c>
      <c r="H13" s="74">
        <f>ROUND((C13*(F13)),2)</f>
        <v>32.97</v>
      </c>
      <c r="I13" s="74"/>
      <c r="J13" s="75"/>
    </row>
    <row r="14" spans="1:10" x14ac:dyDescent="0.25">
      <c r="A14" s="73"/>
      <c r="B14" s="67" t="s">
        <v>48</v>
      </c>
      <c r="C14" s="72">
        <v>10</v>
      </c>
      <c r="D14" s="72" t="s">
        <v>14</v>
      </c>
      <c r="E14" s="74">
        <v>185</v>
      </c>
      <c r="F14" s="74">
        <v>0</v>
      </c>
      <c r="G14" s="74">
        <f>ROUND((C14*(E14)),2)</f>
        <v>1850</v>
      </c>
      <c r="H14" s="74">
        <f>ROUND((C14*(F14)),2)</f>
        <v>0</v>
      </c>
      <c r="I14" s="74"/>
      <c r="J14" s="75"/>
    </row>
    <row r="15" spans="1:10" x14ac:dyDescent="0.25">
      <c r="A15" s="73"/>
      <c r="B15" s="67" t="s">
        <v>40</v>
      </c>
      <c r="C15" s="72"/>
      <c r="D15" s="72"/>
      <c r="E15" s="74"/>
      <c r="F15" s="74"/>
      <c r="G15" s="74">
        <f>SUM(G8:G14)</f>
        <v>7567.87</v>
      </c>
      <c r="H15" s="74">
        <f>SUM(H8:H14)</f>
        <v>1013.97</v>
      </c>
      <c r="I15" s="74">
        <f>SUM(G15:H15)</f>
        <v>8581.84</v>
      </c>
      <c r="J15" s="75"/>
    </row>
    <row r="16" spans="1:10" x14ac:dyDescent="0.25">
      <c r="A16" s="73"/>
      <c r="B16" s="67"/>
      <c r="C16" s="72"/>
      <c r="D16" s="72"/>
      <c r="E16" s="74"/>
      <c r="F16" s="74"/>
      <c r="G16" s="74"/>
      <c r="H16" s="74"/>
      <c r="I16" s="74"/>
      <c r="J16" s="75"/>
    </row>
    <row r="17" spans="7:7" x14ac:dyDescent="0.25">
      <c r="G17" s="77">
        <f>G8+G9+G10+G12+G13+G14</f>
        <v>7567.87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Dir-Administrativo</cp:lastModifiedBy>
  <cp:lastPrinted>2022-09-20T14:42:52Z</cp:lastPrinted>
  <dcterms:created xsi:type="dcterms:W3CDTF">2022-09-15T13:59:14Z</dcterms:created>
  <dcterms:modified xsi:type="dcterms:W3CDTF">2022-10-17T12:33:05Z</dcterms:modified>
</cp:coreProperties>
</file>