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ir-Administrativo\Desktop\OBRAS PARA CP\AMB-CCC-CP-2022-0009\LOTES DE OBRAS CP\LOTE 7\"/>
    </mc:Choice>
  </mc:AlternateContent>
  <bookViews>
    <workbookView xWindow="0" yWindow="0" windowWidth="28800" windowHeight="12435"/>
  </bookViews>
  <sheets>
    <sheet name="Hoja1" sheetId="1" r:id="rId1"/>
    <sheet name="PRESUPUESTO COMPLETO " sheetId="2" state="hidden" r:id="rId2"/>
  </sheets>
  <definedNames>
    <definedName name="_xlnm.Print_Area" localSheetId="0">Hoja1!$A$1:$G$54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3" i="2" l="1"/>
  <c r="F89" i="2"/>
  <c r="F88" i="2"/>
  <c r="F87" i="2"/>
  <c r="F86" i="2"/>
  <c r="F85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5" i="2"/>
  <c r="E65" i="2"/>
  <c r="F64" i="2"/>
  <c r="E64" i="2"/>
  <c r="F63" i="2"/>
  <c r="E63" i="2"/>
  <c r="F62" i="2"/>
  <c r="E62" i="2"/>
  <c r="F61" i="2"/>
  <c r="F60" i="2"/>
  <c r="F59" i="2"/>
  <c r="E59" i="2"/>
  <c r="F58" i="2"/>
  <c r="G66" i="2" s="1"/>
  <c r="E58" i="2"/>
  <c r="F54" i="2"/>
  <c r="F53" i="2"/>
  <c r="C52" i="2"/>
  <c r="F52" i="2" s="1"/>
  <c r="C51" i="2"/>
  <c r="F51" i="2" s="1"/>
  <c r="C50" i="2"/>
  <c r="F50" i="2" s="1"/>
  <c r="F49" i="2"/>
  <c r="F48" i="2"/>
  <c r="F47" i="2"/>
  <c r="F46" i="2"/>
  <c r="G55" i="2" s="1"/>
  <c r="C46" i="2"/>
  <c r="C92" i="2" s="1"/>
  <c r="F92" i="2" s="1"/>
  <c r="F42" i="2"/>
  <c r="F41" i="2"/>
  <c r="F40" i="2"/>
  <c r="F39" i="2"/>
  <c r="F38" i="2"/>
  <c r="F37" i="2"/>
  <c r="F36" i="2"/>
  <c r="F35" i="2"/>
  <c r="G44" i="2" s="1"/>
  <c r="F34" i="2"/>
  <c r="F31" i="2"/>
  <c r="F30" i="2"/>
  <c r="G32" i="2" s="1"/>
  <c r="F27" i="2"/>
  <c r="F26" i="2"/>
  <c r="F25" i="2"/>
  <c r="G28" i="2" s="1"/>
  <c r="F22" i="2"/>
  <c r="G23" i="2" s="1"/>
  <c r="G98" i="2" l="1"/>
  <c r="G100" i="2" s="1"/>
  <c r="G105" i="2" l="1"/>
  <c r="G104" i="2"/>
  <c r="G107" i="2"/>
  <c r="G109" i="2" s="1"/>
  <c r="G103" i="2"/>
  <c r="G102" i="2"/>
  <c r="G111" i="2" s="1"/>
  <c r="G106" i="2"/>
  <c r="G36" i="1" l="1"/>
  <c r="G22" i="1"/>
  <c r="G27" i="1" l="1"/>
  <c r="G31" i="1"/>
  <c r="G40" i="1" s="1"/>
  <c r="G45" i="1" l="1"/>
  <c r="G43" i="1" l="1"/>
  <c r="G47" i="1"/>
  <c r="G49" i="1" s="1"/>
  <c r="G42" i="1"/>
  <c r="G44" i="1"/>
  <c r="G46" i="1"/>
  <c r="G51" i="1" l="1"/>
</calcChain>
</file>

<file path=xl/sharedStrings.xml><?xml version="1.0" encoding="utf-8"?>
<sst xmlns="http://schemas.openxmlformats.org/spreadsheetml/2006/main" count="196" uniqueCount="107">
  <si>
    <t>PRESUPUESTO PARTICIPATIVO</t>
  </si>
  <si>
    <t xml:space="preserve">OBRA:    </t>
  </si>
  <si>
    <t xml:space="preserve">SECTOR:   </t>
  </si>
  <si>
    <t xml:space="preserve">DIRECCION : </t>
  </si>
  <si>
    <t xml:space="preserve">FECHA:          </t>
  </si>
  <si>
    <t>No</t>
  </si>
  <si>
    <t xml:space="preserve">DESCRIPCION </t>
  </si>
  <si>
    <t>CANT.</t>
  </si>
  <si>
    <t>UND</t>
  </si>
  <si>
    <t>PRECIO UNITARIO</t>
  </si>
  <si>
    <t xml:space="preserve">SUB-TOTAL </t>
  </si>
  <si>
    <t xml:space="preserve">TOTAL </t>
  </si>
  <si>
    <t>REPLANTEO</t>
  </si>
  <si>
    <t>CHARRANCHA Y MARCADO</t>
  </si>
  <si>
    <t>PA</t>
  </si>
  <si>
    <t>MOVIMIENTO DE TIERRA</t>
  </si>
  <si>
    <t>EXCAVACION ZAPATA MUROS</t>
  </si>
  <si>
    <t>M3</t>
  </si>
  <si>
    <t>EXCAVACION ZAPATA COLUMNAS</t>
  </si>
  <si>
    <t>MUROS CON ACERO O 3/8 @ 0,60 DE SEPARACION</t>
  </si>
  <si>
    <t>MUROS BLOQUES 6" BNP  (INDUSTRIAL)</t>
  </si>
  <si>
    <t>M2</t>
  </si>
  <si>
    <t>BLOCK DE  6"SNP</t>
  </si>
  <si>
    <t>HORMIGON ARMADO EN:</t>
  </si>
  <si>
    <t>Hormigón EN COLUMNA 8 DE 1/2" EST 3/8" @ .020</t>
  </si>
  <si>
    <t>ARQ. ALEXANDER DIAZ</t>
  </si>
  <si>
    <t>SUB-TOTAL</t>
  </si>
  <si>
    <t>DIRECTOR OBRAS MUNICIPALES</t>
  </si>
  <si>
    <t>SEGUROS POILZAS Y FIANZAS</t>
  </si>
  <si>
    <t>PENSIONES Y JUBILACIONES</t>
  </si>
  <si>
    <t>CODIA</t>
  </si>
  <si>
    <t>TRANSPORTE</t>
  </si>
  <si>
    <t>GASTOS ADMINISTRATIVOS</t>
  </si>
  <si>
    <t>DIRECCION TECNICA</t>
  </si>
  <si>
    <t>PREPARADO POR:</t>
  </si>
  <si>
    <t>SUB-TOTAL GASTOS INDIRECTOS</t>
  </si>
  <si>
    <t>ANGEL MAÑAN</t>
  </si>
  <si>
    <t>ITB</t>
  </si>
  <si>
    <t xml:space="preserve">TOTAL GENERAL RD$                 </t>
  </si>
  <si>
    <t>C/ Sánchez, Esq., Mella, Baní, Provincia Peravia, Tel.: 809-346-4300 Ext: 302</t>
  </si>
  <si>
    <t>E-MAIL: INFO@BANI.GOB.DO - WEB: AYUNTAMIENTOBANI.GOB.DO</t>
  </si>
  <si>
    <t>CUARTEL POLICIAL</t>
  </si>
  <si>
    <t>EL RECODO</t>
  </si>
  <si>
    <t>CARRETERA PRINCIPAL</t>
  </si>
  <si>
    <t>SEPTIEMBRE 2021</t>
  </si>
  <si>
    <t>Demolición DE MURO EXISTENTE</t>
  </si>
  <si>
    <t>Hormigón EN VIGAS DE AMARRE</t>
  </si>
  <si>
    <t>ACERA</t>
  </si>
  <si>
    <t>ML</t>
  </si>
  <si>
    <t>Hormigón DE LIMPIEZA</t>
  </si>
  <si>
    <t>PAÑETE EN:</t>
  </si>
  <si>
    <t>MUROS</t>
  </si>
  <si>
    <t>LOSA</t>
  </si>
  <si>
    <t>VIGA</t>
  </si>
  <si>
    <t>COLUMNAS</t>
  </si>
  <si>
    <t>FRAGUACHE EN LOSA, VIGAS Y COLUMNAS</t>
  </si>
  <si>
    <t>CANTOS</t>
  </si>
  <si>
    <t>MOCHETAS</t>
  </si>
  <si>
    <t>FINO DE LOSA</t>
  </si>
  <si>
    <t>ZABALETA</t>
  </si>
  <si>
    <t>ELECTRICIDAD</t>
  </si>
  <si>
    <t>UD</t>
  </si>
  <si>
    <t>LUZ CENITAL</t>
  </si>
  <si>
    <t>TOMACORRIENTE</t>
  </si>
  <si>
    <t>CAJA DE BREAKER</t>
  </si>
  <si>
    <t>CAJA DE SEGURIDAD</t>
  </si>
  <si>
    <t>SALIDA INVERSOR</t>
  </si>
  <si>
    <t>SALIDA BOMBA DE AGUA</t>
  </si>
  <si>
    <t>PLOMERIA</t>
  </si>
  <si>
    <t>INODORO</t>
  </si>
  <si>
    <t>LAVAMANO</t>
  </si>
  <si>
    <t>DUCHA</t>
  </si>
  <si>
    <t>DESAGUE DE PISO</t>
  </si>
  <si>
    <t>DESAGUE DE TECHO</t>
  </si>
  <si>
    <t>FREGADERO</t>
  </si>
  <si>
    <t>TRAMPA DE GRASA</t>
  </si>
  <si>
    <t>REGISTRO SANITARIO</t>
  </si>
  <si>
    <t>Cámara SEPTICA</t>
  </si>
  <si>
    <t>VENTILACION DE 2"</t>
  </si>
  <si>
    <t>CASA PARA BOMBA DE AGUA</t>
  </si>
  <si>
    <t>TINACO 200 GL</t>
  </si>
  <si>
    <t>BOMBA DE 1/2 HP COMPLETA CON TANQUE</t>
  </si>
  <si>
    <t>OTROS</t>
  </si>
  <si>
    <t>VENTANAS ALUMINIO 1.20 M X 1.02 M</t>
  </si>
  <si>
    <t>VENTANAS ALUMINIO 0.60X0.60</t>
  </si>
  <si>
    <t>PUERTAS POLIMETALICAS</t>
  </si>
  <si>
    <t xml:space="preserve">PINTURA </t>
  </si>
  <si>
    <t>BASE EN MUROS</t>
  </si>
  <si>
    <t>SUPERIOR EN MUROS, VIGAS Y COLUMNAS</t>
  </si>
  <si>
    <t>Hormigón ZAPATA DE MURO 0.45 x 0.25 CON LIGADORA</t>
  </si>
  <si>
    <t>Hormigón ZAPATA DE COLUMNA 0.80 X 0.80 X 0.30</t>
  </si>
  <si>
    <t>Hormigón EN LOSA 0.12 CM</t>
  </si>
  <si>
    <t>Hormigón EN VIGAS 0.25 X 0.40</t>
  </si>
  <si>
    <t>Hormigón EN DINTEL</t>
  </si>
  <si>
    <t>INTERUPTOR SENCILLO</t>
  </si>
  <si>
    <t>INTERUPTOR DOBLE</t>
  </si>
  <si>
    <t>FILTRANTE 7 VARAS CON LOSA DE Hormigón</t>
  </si>
  <si>
    <t>TECHO EN ZINC ACANALADO CAL. 29 Y MADERA PINO TRATADO AMER.</t>
  </si>
  <si>
    <t xml:space="preserve">PISO EN CERAMICA </t>
  </si>
  <si>
    <t xml:space="preserve">REPLANTEO </t>
  </si>
  <si>
    <t>BOTE DE MATERIAL EXCAVADO</t>
  </si>
  <si>
    <t>SOMBRERO</t>
  </si>
  <si>
    <t>JARDINERA EN PARQUE CARRETERA BANI SOMBRERO</t>
  </si>
  <si>
    <t>RESIDENCIAL JOSE DEL CARMEN</t>
  </si>
  <si>
    <t xml:space="preserve">MUROS BLOQUES 6" </t>
  </si>
  <si>
    <t>LONGITUD DE JARDINERAS- 230.97 ML</t>
  </si>
  <si>
    <t>SEPTIEMBRE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</si>
</sst>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.0_);_(* \(#,##0.0\);_(* &quot;-&quot;??_);_(@_)"/>
    <numFmt numFmtId="165" formatCode="0.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2"/>
      <name val="Arial"/>
    </font>
    <font>
      <b/>
      <sz val="11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1"/>
      <color rgb="FF0070C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3">
    <xf numFmtId="0" fontId="0" fillId="0" borderId="0" xfId="0"/>
    <xf numFmtId="0" fontId="2" fillId="0" borderId="0" xfId="0" applyFont="1" applyBorder="1" applyAlignment="1"/>
    <xf numFmtId="0" fontId="3" fillId="0" borderId="0" xfId="0" applyFont="1" applyBorder="1" applyAlignment="1"/>
    <xf numFmtId="0" fontId="4" fillId="0" borderId="0" xfId="0" applyFont="1" applyBorder="1" applyAlignment="1"/>
    <xf numFmtId="0" fontId="4" fillId="0" borderId="0" xfId="0" applyFont="1" applyFill="1" applyBorder="1" applyAlignment="1"/>
    <xf numFmtId="49" fontId="4" fillId="0" borderId="0" xfId="0" applyNumberFormat="1" applyFont="1" applyAlignment="1">
      <alignment horizontal="left"/>
    </xf>
    <xf numFmtId="0" fontId="2" fillId="0" borderId="0" xfId="0" applyFont="1" applyFill="1" applyBorder="1" applyAlignment="1"/>
    <xf numFmtId="14" fontId="0" fillId="0" borderId="0" xfId="0" applyNumberFormat="1"/>
    <xf numFmtId="0" fontId="2" fillId="2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right"/>
    </xf>
    <xf numFmtId="0" fontId="2" fillId="3" borderId="4" xfId="0" applyFont="1" applyFill="1" applyBorder="1" applyAlignment="1">
      <alignment horizontal="left"/>
    </xf>
    <xf numFmtId="4" fontId="0" fillId="3" borderId="4" xfId="0" applyNumberFormat="1" applyFont="1" applyFill="1" applyBorder="1" applyAlignment="1">
      <alignment horizontal="right"/>
    </xf>
    <xf numFmtId="4" fontId="0" fillId="3" borderId="4" xfId="0" applyNumberFormat="1" applyFont="1" applyFill="1" applyBorder="1" applyAlignment="1">
      <alignment horizontal="center"/>
    </xf>
    <xf numFmtId="0" fontId="0" fillId="3" borderId="4" xfId="0" applyFont="1" applyFill="1" applyBorder="1"/>
    <xf numFmtId="0" fontId="0" fillId="3" borderId="4" xfId="0" applyFont="1" applyFill="1" applyBorder="1" applyAlignment="1">
      <alignment horizontal="right"/>
    </xf>
    <xf numFmtId="0" fontId="0" fillId="3" borderId="4" xfId="0" applyFont="1" applyFill="1" applyBorder="1" applyAlignment="1">
      <alignment horizontal="left"/>
    </xf>
    <xf numFmtId="43" fontId="0" fillId="3" borderId="4" xfId="1" applyFont="1" applyFill="1" applyBorder="1" applyAlignment="1">
      <alignment horizontal="right"/>
    </xf>
    <xf numFmtId="43" fontId="0" fillId="3" borderId="4" xfId="1" applyFont="1" applyFill="1" applyBorder="1"/>
    <xf numFmtId="4" fontId="0" fillId="3" borderId="4" xfId="0" applyNumberFormat="1" applyFont="1" applyFill="1" applyBorder="1"/>
    <xf numFmtId="4" fontId="2" fillId="3" borderId="4" xfId="0" applyNumberFormat="1" applyFont="1" applyFill="1" applyBorder="1"/>
    <xf numFmtId="0" fontId="2" fillId="3" borderId="4" xfId="0" applyFont="1" applyFill="1" applyBorder="1"/>
    <xf numFmtId="164" fontId="0" fillId="3" borderId="4" xfId="1" applyNumberFormat="1" applyFont="1" applyFill="1" applyBorder="1" applyAlignment="1">
      <alignment horizontal="center"/>
    </xf>
    <xf numFmtId="0" fontId="2" fillId="3" borderId="4" xfId="0" applyNumberFormat="1" applyFont="1" applyFill="1" applyBorder="1"/>
    <xf numFmtId="0" fontId="0" fillId="3" borderId="4" xfId="0" applyFont="1" applyFill="1" applyBorder="1" applyAlignment="1">
      <alignment wrapText="1"/>
    </xf>
    <xf numFmtId="0" fontId="0" fillId="3" borderId="4" xfId="0" applyFont="1" applyFill="1" applyBorder="1" applyAlignment="1">
      <alignment horizontal="center"/>
    </xf>
    <xf numFmtId="2" fontId="0" fillId="3" borderId="4" xfId="0" applyNumberFormat="1" applyFont="1" applyFill="1" applyBorder="1"/>
    <xf numFmtId="0" fontId="2" fillId="0" borderId="4" xfId="0" applyFont="1" applyBorder="1"/>
    <xf numFmtId="0" fontId="0" fillId="0" borderId="4" xfId="0" applyFont="1" applyBorder="1"/>
    <xf numFmtId="4" fontId="0" fillId="0" borderId="4" xfId="0" applyNumberFormat="1" applyFont="1" applyBorder="1"/>
    <xf numFmtId="4" fontId="0" fillId="0" borderId="0" xfId="0" applyNumberFormat="1" applyFont="1" applyBorder="1"/>
    <xf numFmtId="4" fontId="2" fillId="0" borderId="0" xfId="0" applyNumberFormat="1" applyFont="1" applyBorder="1"/>
    <xf numFmtId="4" fontId="0" fillId="0" borderId="0" xfId="0" applyNumberFormat="1" applyFont="1"/>
    <xf numFmtId="4" fontId="0" fillId="0" borderId="0" xfId="0" applyNumberFormat="1" applyFont="1" applyAlignment="1">
      <alignment horizontal="center"/>
    </xf>
    <xf numFmtId="4" fontId="2" fillId="0" borderId="1" xfId="0" applyNumberFormat="1" applyFont="1" applyBorder="1"/>
    <xf numFmtId="4" fontId="2" fillId="0" borderId="3" xfId="0" applyNumberFormat="1" applyFont="1" applyBorder="1"/>
    <xf numFmtId="0" fontId="5" fillId="0" borderId="0" xfId="0" applyFont="1" applyAlignment="1">
      <alignment horizontal="center"/>
    </xf>
    <xf numFmtId="0" fontId="0" fillId="0" borderId="0" xfId="0" applyFont="1"/>
    <xf numFmtId="43" fontId="6" fillId="2" borderId="1" xfId="1" applyFont="1" applyFill="1" applyBorder="1"/>
    <xf numFmtId="43" fontId="6" fillId="2" borderId="2" xfId="1" applyFont="1" applyFill="1" applyBorder="1"/>
    <xf numFmtId="43" fontId="6" fillId="2" borderId="3" xfId="1" applyNumberFormat="1" applyFont="1" applyFill="1" applyBorder="1"/>
    <xf numFmtId="0" fontId="7" fillId="0" borderId="0" xfId="0" applyFont="1" applyAlignment="1">
      <alignment horizontal="center"/>
    </xf>
    <xf numFmtId="165" fontId="0" fillId="0" borderId="4" xfId="0" applyNumberFormat="1" applyFont="1" applyBorder="1"/>
    <xf numFmtId="43" fontId="0" fillId="0" borderId="4" xfId="0" applyNumberFormat="1" applyFont="1" applyBorder="1"/>
    <xf numFmtId="9" fontId="0" fillId="0" borderId="4" xfId="0" applyNumberFormat="1" applyFont="1" applyBorder="1"/>
    <xf numFmtId="10" fontId="0" fillId="0" borderId="4" xfId="1" applyNumberFormat="1" applyFont="1" applyBorder="1"/>
    <xf numFmtId="0" fontId="0" fillId="0" borderId="4" xfId="0" applyFont="1" applyFill="1" applyBorder="1"/>
    <xf numFmtId="10" fontId="0" fillId="0" borderId="4" xfId="0" applyNumberFormat="1" applyFont="1" applyFill="1" applyBorder="1"/>
    <xf numFmtId="43" fontId="0" fillId="0" borderId="4" xfId="0" applyNumberFormat="1" applyFont="1" applyFill="1" applyBorder="1"/>
    <xf numFmtId="9" fontId="0" fillId="0" borderId="4" xfId="0" applyNumberFormat="1" applyFont="1" applyFill="1" applyBorder="1"/>
    <xf numFmtId="0" fontId="7" fillId="0" borderId="0" xfId="0" applyFont="1"/>
    <xf numFmtId="0" fontId="0" fillId="0" borderId="5" xfId="0" applyFont="1" applyBorder="1"/>
    <xf numFmtId="10" fontId="0" fillId="0" borderId="5" xfId="0" applyNumberFormat="1" applyFont="1" applyBorder="1"/>
    <xf numFmtId="43" fontId="8" fillId="0" borderId="5" xfId="0" applyNumberFormat="1" applyFont="1" applyBorder="1"/>
    <xf numFmtId="0" fontId="0" fillId="0" borderId="0" xfId="0" applyFont="1" applyBorder="1"/>
    <xf numFmtId="0" fontId="2" fillId="0" borderId="1" xfId="0" applyFont="1" applyBorder="1"/>
    <xf numFmtId="10" fontId="2" fillId="0" borderId="2" xfId="0" applyNumberFormat="1" applyFont="1" applyBorder="1"/>
    <xf numFmtId="43" fontId="6" fillId="0" borderId="3" xfId="0" applyNumberFormat="1" applyFont="1" applyBorder="1"/>
    <xf numFmtId="0" fontId="6" fillId="2" borderId="1" xfId="0" applyFont="1" applyFill="1" applyBorder="1"/>
    <xf numFmtId="0" fontId="6" fillId="2" borderId="2" xfId="0" applyFont="1" applyFill="1" applyBorder="1"/>
    <xf numFmtId="0" fontId="0" fillId="2" borderId="2" xfId="0" applyFont="1" applyFill="1" applyBorder="1"/>
    <xf numFmtId="43" fontId="6" fillId="2" borderId="2" xfId="0" applyNumberFormat="1" applyFont="1" applyFill="1" applyBorder="1"/>
    <xf numFmtId="43" fontId="6" fillId="2" borderId="3" xfId="0" applyNumberFormat="1" applyFont="1" applyFill="1" applyBorder="1"/>
    <xf numFmtId="4" fontId="0" fillId="0" borderId="0" xfId="0" applyNumberFormat="1"/>
    <xf numFmtId="0" fontId="10" fillId="0" borderId="0" xfId="0" applyFont="1" applyBorder="1" applyAlignment="1"/>
    <xf numFmtId="0" fontId="10" fillId="0" borderId="0" xfId="0" applyFont="1" applyFill="1" applyBorder="1" applyAlignment="1"/>
    <xf numFmtId="49" fontId="10" fillId="0" borderId="0" xfId="0" applyNumberFormat="1" applyFont="1" applyAlignment="1">
      <alignment horizontal="left"/>
    </xf>
    <xf numFmtId="43" fontId="0" fillId="3" borderId="4" xfId="1" applyNumberFormat="1" applyFont="1" applyFill="1" applyBorder="1"/>
    <xf numFmtId="0" fontId="11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9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117475</xdr:colOff>
      <xdr:row>1</xdr:row>
      <xdr:rowOff>60325</xdr:rowOff>
    </xdr:from>
    <xdr:to>
      <xdr:col>5</xdr:col>
      <xdr:colOff>941619</xdr:colOff>
      <xdr:row>8</xdr:row>
      <xdr:rowOff>117475</xdr:rowOff>
    </xdr:to>
    <xdr:pic>
      <xdr:nvPicPr>
        <xdr:cNvPr id="3" name="Imagen 2" descr="C:\Users\COMPUTOS\Desktop\TIMBRADOS DEPARTAMENTAALES\3.pn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09" t="16613" r="4808" b="16457"/>
        <a:stretch/>
      </xdr:blipFill>
      <xdr:spPr bwMode="auto">
        <a:xfrm>
          <a:off x="863600" y="250825"/>
          <a:ext cx="6904269" cy="13906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714375</xdr:colOff>
      <xdr:row>4</xdr:row>
      <xdr:rowOff>79375</xdr:rowOff>
    </xdr:from>
    <xdr:to>
      <xdr:col>6</xdr:col>
      <xdr:colOff>109769</xdr:colOff>
      <xdr:row>11</xdr:row>
      <xdr:rowOff>136525</xdr:rowOff>
    </xdr:to>
    <xdr:pic>
      <xdr:nvPicPr>
        <xdr:cNvPr id="2" name="Imagen 1" descr="C:\Users\COMPUTOS\Desktop\TIMBRADOS DEPARTAMENTAALES\3.pn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09" t="16613" r="4808" b="16457"/>
        <a:stretch/>
      </xdr:blipFill>
      <xdr:spPr bwMode="auto">
        <a:xfrm>
          <a:off x="714375" y="460375"/>
          <a:ext cx="6920144" cy="13906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0:I60"/>
  <sheetViews>
    <sheetView tabSelected="1" workbookViewId="0">
      <selection activeCell="I51" sqref="I51"/>
    </sheetView>
  </sheetViews>
  <sheetFormatPr baseColWidth="10" defaultRowHeight="15" x14ac:dyDescent="0.25"/>
  <cols>
    <col min="1" max="1" width="11.28515625" customWidth="1"/>
    <col min="2" max="2" width="50.5703125" customWidth="1"/>
    <col min="3" max="3" width="10.7109375" customWidth="1"/>
    <col min="4" max="4" width="14" customWidth="1"/>
    <col min="5" max="5" width="16" customWidth="1"/>
    <col min="6" max="6" width="17" customWidth="1"/>
    <col min="7" max="7" width="20.5703125" customWidth="1"/>
  </cols>
  <sheetData>
    <row r="10" spans="1:7" ht="15.75" thickBot="1" x14ac:dyDescent="0.3"/>
    <row r="11" spans="1:7" ht="24" thickBot="1" x14ac:dyDescent="0.4">
      <c r="A11" s="69" t="s">
        <v>0</v>
      </c>
      <c r="B11" s="70"/>
      <c r="C11" s="70"/>
      <c r="D11" s="70"/>
      <c r="E11" s="70"/>
      <c r="F11" s="70"/>
      <c r="G11" s="71"/>
    </row>
    <row r="12" spans="1:7" ht="23.25" x14ac:dyDescent="0.35">
      <c r="A12" s="1"/>
      <c r="B12" s="2"/>
      <c r="C12" s="2"/>
      <c r="D12" s="2"/>
      <c r="E12" s="2"/>
      <c r="F12" s="2"/>
      <c r="G12" s="2"/>
    </row>
    <row r="13" spans="1:7" ht="15.75" x14ac:dyDescent="0.25">
      <c r="A13" s="64" t="s">
        <v>1</v>
      </c>
      <c r="B13" s="64" t="s">
        <v>102</v>
      </c>
      <c r="C13" s="64"/>
      <c r="D13" s="64"/>
      <c r="E13" s="64"/>
      <c r="F13" s="64"/>
      <c r="G13" s="64"/>
    </row>
    <row r="14" spans="1:7" ht="15.75" x14ac:dyDescent="0.25">
      <c r="A14" s="64" t="s">
        <v>2</v>
      </c>
      <c r="B14" s="64" t="s">
        <v>101</v>
      </c>
      <c r="C14" s="64"/>
      <c r="D14" s="64"/>
      <c r="E14" s="64"/>
      <c r="F14" s="64"/>
      <c r="G14" s="64"/>
    </row>
    <row r="15" spans="1:7" ht="15.75" x14ac:dyDescent="0.25">
      <c r="A15" s="64" t="s">
        <v>3</v>
      </c>
      <c r="B15" s="64" t="s">
        <v>103</v>
      </c>
      <c r="C15" s="64"/>
      <c r="D15" s="64"/>
      <c r="E15" s="64"/>
      <c r="F15" s="64"/>
      <c r="G15" s="64"/>
    </row>
    <row r="16" spans="1:7" ht="15.75" x14ac:dyDescent="0.25">
      <c r="A16" s="65" t="s">
        <v>4</v>
      </c>
      <c r="B16" s="66" t="s">
        <v>106</v>
      </c>
      <c r="C16" s="64"/>
      <c r="D16" s="64"/>
      <c r="E16" s="64"/>
      <c r="F16" s="64"/>
      <c r="G16" s="64"/>
    </row>
    <row r="17" spans="1:7" ht="15.75" x14ac:dyDescent="0.25">
      <c r="A17" s="6"/>
      <c r="B17" s="64" t="s">
        <v>105</v>
      </c>
    </row>
    <row r="18" spans="1:7" ht="30" x14ac:dyDescent="0.25">
      <c r="A18" s="8" t="s">
        <v>5</v>
      </c>
      <c r="B18" s="8" t="s">
        <v>6</v>
      </c>
      <c r="C18" s="8" t="s">
        <v>7</v>
      </c>
      <c r="D18" s="8" t="s">
        <v>8</v>
      </c>
      <c r="E18" s="9" t="s">
        <v>9</v>
      </c>
      <c r="F18" s="8" t="s">
        <v>10</v>
      </c>
      <c r="G18" s="8" t="s">
        <v>11</v>
      </c>
    </row>
    <row r="19" spans="1:7" x14ac:dyDescent="0.25">
      <c r="A19" s="10">
        <v>1</v>
      </c>
      <c r="B19" s="11" t="s">
        <v>12</v>
      </c>
      <c r="C19" s="12"/>
      <c r="D19" s="13"/>
      <c r="E19" s="12"/>
      <c r="F19" s="12"/>
      <c r="G19" s="14"/>
    </row>
    <row r="20" spans="1:7" x14ac:dyDescent="0.25">
      <c r="A20" s="15">
        <v>1.1000000000000001</v>
      </c>
      <c r="B20" s="16" t="s">
        <v>99</v>
      </c>
      <c r="C20" s="17">
        <v>1</v>
      </c>
      <c r="D20" s="13" t="s">
        <v>14</v>
      </c>
      <c r="E20" s="12"/>
      <c r="F20" s="12"/>
      <c r="G20" s="14"/>
    </row>
    <row r="21" spans="1:7" x14ac:dyDescent="0.25">
      <c r="A21" s="15"/>
      <c r="B21" s="16"/>
      <c r="C21" s="17"/>
      <c r="D21" s="13"/>
      <c r="E21" s="12"/>
      <c r="F21" s="12"/>
      <c r="G21" s="14"/>
    </row>
    <row r="22" spans="1:7" x14ac:dyDescent="0.25">
      <c r="A22" s="14"/>
      <c r="B22" s="14"/>
      <c r="C22" s="18"/>
      <c r="D22" s="19"/>
      <c r="E22" s="19"/>
      <c r="F22" s="19"/>
      <c r="G22" s="20">
        <f>SUM(F20:F20)</f>
        <v>0</v>
      </c>
    </row>
    <row r="23" spans="1:7" x14ac:dyDescent="0.25">
      <c r="A23" s="21">
        <v>2</v>
      </c>
      <c r="B23" s="21" t="s">
        <v>15</v>
      </c>
      <c r="C23" s="18"/>
      <c r="D23" s="19"/>
      <c r="E23" s="19"/>
      <c r="F23" s="19"/>
      <c r="G23" s="21"/>
    </row>
    <row r="24" spans="1:7" x14ac:dyDescent="0.25">
      <c r="A24" s="22">
        <v>2.1</v>
      </c>
      <c r="B24" s="14" t="s">
        <v>16</v>
      </c>
      <c r="C24" s="18">
        <v>41.57</v>
      </c>
      <c r="D24" s="13" t="s">
        <v>17</v>
      </c>
      <c r="E24" s="19"/>
      <c r="F24" s="19"/>
      <c r="G24" s="21"/>
    </row>
    <row r="25" spans="1:7" x14ac:dyDescent="0.25">
      <c r="A25" s="22">
        <v>2.2000000000000002</v>
      </c>
      <c r="B25" s="14" t="s">
        <v>100</v>
      </c>
      <c r="C25" s="18"/>
      <c r="D25" s="13" t="s">
        <v>17</v>
      </c>
      <c r="E25" s="19"/>
      <c r="F25" s="19"/>
      <c r="G25" s="21"/>
    </row>
    <row r="26" spans="1:7" x14ac:dyDescent="0.25">
      <c r="A26" s="22"/>
      <c r="B26" s="14"/>
      <c r="C26" s="18"/>
      <c r="D26" s="13"/>
      <c r="E26" s="19"/>
      <c r="F26" s="19"/>
      <c r="G26" s="21"/>
    </row>
    <row r="27" spans="1:7" x14ac:dyDescent="0.25">
      <c r="A27" s="14"/>
      <c r="B27" s="14"/>
      <c r="C27" s="18"/>
      <c r="D27" s="13"/>
      <c r="E27" s="19"/>
      <c r="F27" s="19"/>
      <c r="G27" s="20">
        <f>F24+F25+F26</f>
        <v>0</v>
      </c>
    </row>
    <row r="28" spans="1:7" x14ac:dyDescent="0.25">
      <c r="A28" s="21">
        <v>3</v>
      </c>
      <c r="B28" s="21" t="s">
        <v>19</v>
      </c>
      <c r="C28" s="18"/>
      <c r="D28" s="13"/>
      <c r="E28" s="19"/>
      <c r="F28" s="19"/>
      <c r="G28" s="21"/>
    </row>
    <row r="29" spans="1:7" x14ac:dyDescent="0.25">
      <c r="A29" s="22">
        <v>3.1</v>
      </c>
      <c r="B29" s="14" t="s">
        <v>104</v>
      </c>
      <c r="C29" s="18">
        <v>138.58000000000001</v>
      </c>
      <c r="D29" s="13" t="s">
        <v>21</v>
      </c>
      <c r="E29" s="19"/>
      <c r="F29" s="19"/>
      <c r="G29" s="21"/>
    </row>
    <row r="30" spans="1:7" x14ac:dyDescent="0.25">
      <c r="A30" s="22"/>
      <c r="B30" s="14"/>
      <c r="C30" s="18"/>
      <c r="D30" s="13" t="s">
        <v>21</v>
      </c>
      <c r="E30" s="19"/>
      <c r="F30" s="19"/>
      <c r="G30" s="21"/>
    </row>
    <row r="31" spans="1:7" x14ac:dyDescent="0.25">
      <c r="A31" s="14"/>
      <c r="B31" s="14"/>
      <c r="C31" s="18"/>
      <c r="D31" s="19"/>
      <c r="E31" s="19"/>
      <c r="F31" s="19"/>
      <c r="G31" s="20">
        <f>SUM(F29:F30)</f>
        <v>0</v>
      </c>
    </row>
    <row r="32" spans="1:7" x14ac:dyDescent="0.25">
      <c r="A32" s="23">
        <v>4</v>
      </c>
      <c r="B32" s="21" t="s">
        <v>23</v>
      </c>
      <c r="C32" s="18"/>
      <c r="D32" s="19"/>
      <c r="E32" s="19"/>
      <c r="F32" s="19"/>
      <c r="G32" s="21"/>
    </row>
    <row r="33" spans="1:7" x14ac:dyDescent="0.25">
      <c r="A33" s="22">
        <v>4.0999999999999996</v>
      </c>
      <c r="B33" s="14" t="s">
        <v>89</v>
      </c>
      <c r="C33" s="67">
        <v>20.7</v>
      </c>
      <c r="D33" s="13" t="s">
        <v>17</v>
      </c>
      <c r="E33" s="12"/>
      <c r="F33" s="18"/>
      <c r="G33" s="21"/>
    </row>
    <row r="34" spans="1:7" x14ac:dyDescent="0.25">
      <c r="A34" s="22">
        <v>4.7</v>
      </c>
      <c r="B34" s="14" t="s">
        <v>47</v>
      </c>
      <c r="C34" s="26"/>
      <c r="D34" s="25" t="s">
        <v>21</v>
      </c>
      <c r="E34" s="19"/>
      <c r="F34" s="19"/>
      <c r="G34" s="21"/>
    </row>
    <row r="35" spans="1:7" x14ac:dyDescent="0.25">
      <c r="A35" s="22"/>
      <c r="B35" s="14"/>
      <c r="C35" s="26"/>
      <c r="D35" s="25"/>
      <c r="E35" s="19"/>
      <c r="F35" s="19"/>
      <c r="G35" s="21"/>
    </row>
    <row r="36" spans="1:7" x14ac:dyDescent="0.25">
      <c r="A36" s="14"/>
      <c r="B36" s="14"/>
      <c r="C36" s="14"/>
      <c r="D36" s="14"/>
      <c r="E36" s="19"/>
      <c r="F36" s="19"/>
      <c r="G36" s="20">
        <f>F33+F34</f>
        <v>0</v>
      </c>
    </row>
    <row r="37" spans="1:7" x14ac:dyDescent="0.25">
      <c r="A37" s="14"/>
      <c r="B37" s="14"/>
      <c r="C37" s="14"/>
      <c r="D37" s="14"/>
      <c r="E37" s="19"/>
      <c r="F37" s="19"/>
      <c r="G37" s="20"/>
    </row>
    <row r="38" spans="1:7" x14ac:dyDescent="0.25">
      <c r="A38" s="30"/>
      <c r="B38" s="30"/>
      <c r="C38" s="30"/>
      <c r="D38" s="30"/>
      <c r="E38" s="30"/>
      <c r="F38" s="30"/>
      <c r="G38" s="31"/>
    </row>
    <row r="39" spans="1:7" ht="15.75" thickBot="1" x14ac:dyDescent="0.3">
      <c r="A39" s="32"/>
      <c r="B39" s="32"/>
      <c r="C39" s="32"/>
      <c r="D39" s="33"/>
      <c r="E39" s="32"/>
      <c r="F39" s="30"/>
      <c r="G39" s="30"/>
    </row>
    <row r="40" spans="1:7" ht="16.5" thickBot="1" x14ac:dyDescent="0.3">
      <c r="A40" s="32"/>
      <c r="B40" s="68" t="s">
        <v>36</v>
      </c>
      <c r="C40" s="37"/>
      <c r="D40" s="37"/>
      <c r="E40" s="38" t="s">
        <v>26</v>
      </c>
      <c r="F40" s="39"/>
      <c r="G40" s="40">
        <f>G36+G31+G27+G22</f>
        <v>0</v>
      </c>
    </row>
    <row r="41" spans="1:7" x14ac:dyDescent="0.25">
      <c r="A41" s="32"/>
      <c r="B41" s="41" t="s">
        <v>27</v>
      </c>
      <c r="C41" s="32"/>
      <c r="D41" s="33"/>
      <c r="E41" s="32"/>
      <c r="F41" s="37"/>
      <c r="G41" s="37"/>
    </row>
    <row r="42" spans="1:7" x14ac:dyDescent="0.25">
      <c r="A42" s="32"/>
      <c r="B42" s="32"/>
      <c r="C42" s="28" t="s">
        <v>28</v>
      </c>
      <c r="D42" s="28"/>
      <c r="E42" s="28"/>
      <c r="F42" s="42">
        <v>3.5000000000000003E-2</v>
      </c>
      <c r="G42" s="43">
        <f>+G40*F42</f>
        <v>0</v>
      </c>
    </row>
    <row r="43" spans="1:7" x14ac:dyDescent="0.25">
      <c r="A43" s="32"/>
      <c r="B43" s="32"/>
      <c r="C43" s="28" t="s">
        <v>29</v>
      </c>
      <c r="D43" s="28"/>
      <c r="E43" s="28"/>
      <c r="F43" s="44">
        <v>0.01</v>
      </c>
      <c r="G43" s="43">
        <f>+G40*F43</f>
        <v>0</v>
      </c>
    </row>
    <row r="44" spans="1:7" x14ac:dyDescent="0.25">
      <c r="A44" s="32"/>
      <c r="B44" s="32"/>
      <c r="C44" s="28" t="s">
        <v>30</v>
      </c>
      <c r="D44" s="28"/>
      <c r="E44" s="28"/>
      <c r="F44" s="45">
        <v>1E-3</v>
      </c>
      <c r="G44" s="43">
        <f>+G40*F44</f>
        <v>0</v>
      </c>
    </row>
    <row r="45" spans="1:7" x14ac:dyDescent="0.25">
      <c r="A45" s="32"/>
      <c r="B45" s="32"/>
      <c r="C45" s="46" t="s">
        <v>31</v>
      </c>
      <c r="D45" s="46"/>
      <c r="E45" s="46"/>
      <c r="F45" s="47">
        <v>0.02</v>
      </c>
      <c r="G45" s="48">
        <f>+G40*F45</f>
        <v>0</v>
      </c>
    </row>
    <row r="46" spans="1:7" x14ac:dyDescent="0.25">
      <c r="A46" s="32"/>
      <c r="B46" s="32"/>
      <c r="C46" s="46" t="s">
        <v>32</v>
      </c>
      <c r="D46" s="46"/>
      <c r="E46" s="46"/>
      <c r="F46" s="49">
        <v>0.03</v>
      </c>
      <c r="G46" s="48">
        <f>+G40*F46</f>
        <v>0</v>
      </c>
    </row>
    <row r="47" spans="1:7" x14ac:dyDescent="0.25">
      <c r="A47" s="32"/>
      <c r="B47" s="32"/>
      <c r="C47" s="46" t="s">
        <v>33</v>
      </c>
      <c r="D47" s="46"/>
      <c r="E47" s="46"/>
      <c r="F47" s="49">
        <v>0.1</v>
      </c>
      <c r="G47" s="48">
        <f>+G40*F47</f>
        <v>0</v>
      </c>
    </row>
    <row r="48" spans="1:7" ht="15.75" thickBot="1" x14ac:dyDescent="0.3">
      <c r="A48" s="32"/>
      <c r="B48" s="50"/>
      <c r="C48" s="28" t="s">
        <v>35</v>
      </c>
      <c r="D48" s="28"/>
      <c r="E48" s="51"/>
      <c r="F48" s="52">
        <v>0</v>
      </c>
      <c r="G48" s="53">
        <v>0</v>
      </c>
    </row>
    <row r="49" spans="1:9" ht="15.75" thickBot="1" x14ac:dyDescent="0.3">
      <c r="A49" s="32"/>
      <c r="B49" s="50"/>
      <c r="C49" s="54"/>
      <c r="D49" s="54"/>
      <c r="E49" s="55" t="s">
        <v>37</v>
      </c>
      <c r="F49" s="56">
        <v>0.18</v>
      </c>
      <c r="G49" s="57">
        <f>G47*F49</f>
        <v>0</v>
      </c>
    </row>
    <row r="50" spans="1:9" ht="15.75" thickBot="1" x14ac:dyDescent="0.3">
      <c r="A50" s="32"/>
      <c r="B50" s="50"/>
      <c r="C50" s="37"/>
      <c r="D50" s="37"/>
      <c r="E50" s="54"/>
      <c r="F50" s="37"/>
      <c r="G50" s="37"/>
    </row>
    <row r="51" spans="1:9" ht="15.75" thickBot="1" x14ac:dyDescent="0.3">
      <c r="A51" s="32"/>
      <c r="B51" s="32"/>
      <c r="C51" s="58" t="s">
        <v>38</v>
      </c>
      <c r="D51" s="59"/>
      <c r="E51" s="60"/>
      <c r="F51" s="61"/>
      <c r="G51" s="62">
        <f>G40+G42+G43+G44+G45+G46+G47+G49</f>
        <v>0</v>
      </c>
      <c r="I51" s="63"/>
    </row>
    <row r="53" spans="1:9" x14ac:dyDescent="0.25">
      <c r="B53" s="72" t="s">
        <v>39</v>
      </c>
      <c r="C53" s="72"/>
      <c r="D53" s="72"/>
      <c r="E53" s="72"/>
      <c r="F53" s="72"/>
    </row>
    <row r="54" spans="1:9" x14ac:dyDescent="0.25">
      <c r="B54" s="72" t="s">
        <v>40</v>
      </c>
      <c r="C54" s="72"/>
      <c r="D54" s="72"/>
      <c r="E54" s="72"/>
      <c r="F54" s="72"/>
    </row>
    <row r="59" spans="1:9" x14ac:dyDescent="0.25">
      <c r="B59" s="72"/>
      <c r="C59" s="72"/>
      <c r="D59" s="72"/>
      <c r="E59" s="72"/>
      <c r="F59" s="72"/>
    </row>
    <row r="60" spans="1:9" x14ac:dyDescent="0.25">
      <c r="B60" s="72"/>
      <c r="C60" s="72"/>
      <c r="D60" s="72"/>
      <c r="E60" s="72"/>
      <c r="F60" s="72"/>
    </row>
  </sheetData>
  <mergeCells count="5">
    <mergeCell ref="A11:G11"/>
    <mergeCell ref="B59:F59"/>
    <mergeCell ref="B60:F60"/>
    <mergeCell ref="B53:F53"/>
    <mergeCell ref="B54:F54"/>
  </mergeCells>
  <pageMargins left="0.7" right="0.7" top="0.75" bottom="0.75" header="0.3" footer="0.3"/>
  <pageSetup scale="64" orientation="portrait" r:id="rId1"/>
  <rowBreaks count="1" manualBreakCount="1">
    <brk id="56" max="6" man="1"/>
  </rowBreaks>
  <colBreaks count="1" manualBreakCount="1">
    <brk id="7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2:G116"/>
  <sheetViews>
    <sheetView topLeftCell="A28" workbookViewId="0"/>
  </sheetViews>
  <sheetFormatPr baseColWidth="10" defaultRowHeight="15" x14ac:dyDescent="0.25"/>
  <cols>
    <col min="1" max="1" width="11.28515625" customWidth="1"/>
    <col min="2" max="2" width="50.5703125" customWidth="1"/>
    <col min="3" max="3" width="10.7109375" customWidth="1"/>
    <col min="4" max="4" width="8.28515625" customWidth="1"/>
    <col min="5" max="5" width="15" customWidth="1"/>
    <col min="6" max="6" width="17" customWidth="1"/>
    <col min="7" max="7" width="15.140625" customWidth="1"/>
  </cols>
  <sheetData>
    <row r="12" spans="1:7" ht="15.75" thickBot="1" x14ac:dyDescent="0.3"/>
    <row r="13" spans="1:7" ht="24" thickBot="1" x14ac:dyDescent="0.4">
      <c r="A13" s="69" t="s">
        <v>0</v>
      </c>
      <c r="B13" s="70"/>
      <c r="C13" s="70"/>
      <c r="D13" s="70"/>
      <c r="E13" s="70"/>
      <c r="F13" s="70"/>
      <c r="G13" s="71"/>
    </row>
    <row r="14" spans="1:7" ht="23.25" x14ac:dyDescent="0.35">
      <c r="A14" s="1"/>
      <c r="B14" s="2"/>
      <c r="C14" s="2"/>
      <c r="D14" s="2"/>
      <c r="E14" s="2"/>
      <c r="F14" s="2"/>
      <c r="G14" s="2"/>
    </row>
    <row r="15" spans="1:7" ht="23.25" x14ac:dyDescent="0.35">
      <c r="A15" s="3" t="s">
        <v>1</v>
      </c>
      <c r="B15" s="3" t="s">
        <v>41</v>
      </c>
      <c r="C15" s="3"/>
      <c r="D15" s="2"/>
      <c r="E15" s="2"/>
      <c r="F15" s="2"/>
      <c r="G15" s="2"/>
    </row>
    <row r="16" spans="1:7" ht="23.25" x14ac:dyDescent="0.35">
      <c r="A16" s="3" t="s">
        <v>2</v>
      </c>
      <c r="B16" s="3" t="s">
        <v>42</v>
      </c>
      <c r="C16" s="3"/>
      <c r="D16" s="2"/>
      <c r="E16" s="2"/>
      <c r="F16" s="2"/>
      <c r="G16" s="2"/>
    </row>
    <row r="17" spans="1:7" ht="23.25" x14ac:dyDescent="0.35">
      <c r="A17" s="3" t="s">
        <v>3</v>
      </c>
      <c r="B17" s="3" t="s">
        <v>43</v>
      </c>
      <c r="C17" s="3"/>
      <c r="D17" s="2"/>
      <c r="E17" s="2"/>
      <c r="F17" s="2"/>
      <c r="G17" s="2"/>
    </row>
    <row r="18" spans="1:7" ht="23.25" x14ac:dyDescent="0.35">
      <c r="A18" s="4" t="s">
        <v>4</v>
      </c>
      <c r="B18" s="5" t="s">
        <v>44</v>
      </c>
      <c r="C18" s="3"/>
      <c r="D18" s="2"/>
      <c r="E18" s="2"/>
      <c r="F18" s="2"/>
      <c r="G18" s="2"/>
    </row>
    <row r="19" spans="1:7" x14ac:dyDescent="0.25">
      <c r="A19" s="6"/>
      <c r="B19" s="7"/>
    </row>
    <row r="20" spans="1:7" ht="30" x14ac:dyDescent="0.25">
      <c r="A20" s="8" t="s">
        <v>5</v>
      </c>
      <c r="B20" s="8" t="s">
        <v>6</v>
      </c>
      <c r="C20" s="8" t="s">
        <v>7</v>
      </c>
      <c r="D20" s="8" t="s">
        <v>8</v>
      </c>
      <c r="E20" s="9" t="s">
        <v>9</v>
      </c>
      <c r="F20" s="8" t="s">
        <v>10</v>
      </c>
      <c r="G20" s="8" t="s">
        <v>11</v>
      </c>
    </row>
    <row r="21" spans="1:7" x14ac:dyDescent="0.25">
      <c r="A21" s="10">
        <v>1</v>
      </c>
      <c r="B21" s="11" t="s">
        <v>12</v>
      </c>
      <c r="C21" s="12"/>
      <c r="D21" s="13"/>
      <c r="E21" s="12"/>
      <c r="F21" s="12"/>
      <c r="G21" s="14"/>
    </row>
    <row r="22" spans="1:7" x14ac:dyDescent="0.25">
      <c r="A22" s="15">
        <v>1.1000000000000001</v>
      </c>
      <c r="B22" s="16" t="s">
        <v>13</v>
      </c>
      <c r="C22" s="17">
        <v>1</v>
      </c>
      <c r="D22" s="13" t="s">
        <v>14</v>
      </c>
      <c r="E22" s="12">
        <v>4000</v>
      </c>
      <c r="F22" s="12">
        <f>E22*C22</f>
        <v>4000</v>
      </c>
      <c r="G22" s="14"/>
    </row>
    <row r="23" spans="1:7" x14ac:dyDescent="0.25">
      <c r="A23" s="14"/>
      <c r="B23" s="14"/>
      <c r="C23" s="18"/>
      <c r="D23" s="19"/>
      <c r="E23" s="19"/>
      <c r="F23" s="19"/>
      <c r="G23" s="20">
        <f>SUM(F22:F22)</f>
        <v>4000</v>
      </c>
    </row>
    <row r="24" spans="1:7" x14ac:dyDescent="0.25">
      <c r="A24" s="21">
        <v>2</v>
      </c>
      <c r="B24" s="21" t="s">
        <v>15</v>
      </c>
      <c r="C24" s="18"/>
      <c r="D24" s="19"/>
      <c r="E24" s="19"/>
      <c r="F24" s="19"/>
      <c r="G24" s="21"/>
    </row>
    <row r="25" spans="1:7" x14ac:dyDescent="0.25">
      <c r="A25" s="22">
        <v>2.1</v>
      </c>
      <c r="B25" s="14" t="s">
        <v>16</v>
      </c>
      <c r="C25" s="18">
        <v>2.4700000000000002</v>
      </c>
      <c r="D25" s="13" t="s">
        <v>17</v>
      </c>
      <c r="E25" s="19">
        <v>400</v>
      </c>
      <c r="F25" s="19">
        <f t="shared" ref="F25:F27" si="0">SUM(C25*E25)</f>
        <v>988.00000000000011</v>
      </c>
      <c r="G25" s="21"/>
    </row>
    <row r="26" spans="1:7" x14ac:dyDescent="0.25">
      <c r="A26" s="22">
        <v>2.2000000000000002</v>
      </c>
      <c r="B26" s="14" t="s">
        <v>18</v>
      </c>
      <c r="C26" s="18">
        <v>1.024</v>
      </c>
      <c r="D26" s="13" t="s">
        <v>17</v>
      </c>
      <c r="E26" s="19">
        <v>400</v>
      </c>
      <c r="F26" s="19">
        <f t="shared" si="0"/>
        <v>409.6</v>
      </c>
      <c r="G26" s="21"/>
    </row>
    <row r="27" spans="1:7" x14ac:dyDescent="0.25">
      <c r="A27" s="22">
        <v>2.2999999999999998</v>
      </c>
      <c r="B27" s="14" t="s">
        <v>45</v>
      </c>
      <c r="C27" s="18">
        <v>4</v>
      </c>
      <c r="D27" s="13" t="s">
        <v>21</v>
      </c>
      <c r="E27" s="19">
        <v>90</v>
      </c>
      <c r="F27" s="19">
        <f t="shared" si="0"/>
        <v>360</v>
      </c>
      <c r="G27" s="21"/>
    </row>
    <row r="28" spans="1:7" x14ac:dyDescent="0.25">
      <c r="A28" s="14"/>
      <c r="B28" s="14"/>
      <c r="C28" s="18"/>
      <c r="D28" s="13"/>
      <c r="E28" s="19"/>
      <c r="F28" s="19"/>
      <c r="G28" s="20">
        <f>F25+F26+F27</f>
        <v>1757.6000000000001</v>
      </c>
    </row>
    <row r="29" spans="1:7" x14ac:dyDescent="0.25">
      <c r="A29" s="21">
        <v>3</v>
      </c>
      <c r="B29" s="21" t="s">
        <v>19</v>
      </c>
      <c r="C29" s="18"/>
      <c r="D29" s="13"/>
      <c r="E29" s="19"/>
      <c r="F29" s="19"/>
      <c r="G29" s="21"/>
    </row>
    <row r="30" spans="1:7" x14ac:dyDescent="0.25">
      <c r="A30" s="22">
        <v>3.1</v>
      </c>
      <c r="B30" s="14" t="s">
        <v>20</v>
      </c>
      <c r="C30" s="18">
        <v>5.01</v>
      </c>
      <c r="D30" s="13" t="s">
        <v>21</v>
      </c>
      <c r="E30" s="19">
        <v>1368.12</v>
      </c>
      <c r="F30" s="19">
        <f>SUM(C30*E30)</f>
        <v>6854.2811999999994</v>
      </c>
      <c r="G30" s="21"/>
    </row>
    <row r="31" spans="1:7" x14ac:dyDescent="0.25">
      <c r="A31" s="22">
        <v>3.2</v>
      </c>
      <c r="B31" s="14" t="s">
        <v>22</v>
      </c>
      <c r="C31" s="18">
        <v>65</v>
      </c>
      <c r="D31" s="13" t="s">
        <v>21</v>
      </c>
      <c r="E31" s="19">
        <v>1368.12</v>
      </c>
      <c r="F31" s="19">
        <f>SUM(C31*E31)</f>
        <v>88927.799999999988</v>
      </c>
      <c r="G31" s="21"/>
    </row>
    <row r="32" spans="1:7" x14ac:dyDescent="0.25">
      <c r="A32" s="14"/>
      <c r="B32" s="14"/>
      <c r="C32" s="18"/>
      <c r="D32" s="19"/>
      <c r="E32" s="19"/>
      <c r="F32" s="19"/>
      <c r="G32" s="20">
        <f>SUM(F30:F31)</f>
        <v>95782.081199999986</v>
      </c>
    </row>
    <row r="33" spans="1:7" x14ac:dyDescent="0.25">
      <c r="A33" s="23">
        <v>4</v>
      </c>
      <c r="B33" s="21" t="s">
        <v>23</v>
      </c>
      <c r="C33" s="18"/>
      <c r="D33" s="19"/>
      <c r="E33" s="19"/>
      <c r="F33" s="19"/>
      <c r="G33" s="21"/>
    </row>
    <row r="34" spans="1:7" x14ac:dyDescent="0.25">
      <c r="A34" s="22">
        <v>4.0999999999999996</v>
      </c>
      <c r="B34" s="14" t="s">
        <v>89</v>
      </c>
      <c r="C34" s="18">
        <v>0.93899999999999995</v>
      </c>
      <c r="D34" s="13" t="s">
        <v>17</v>
      </c>
      <c r="E34" s="19">
        <v>9249.380000000001</v>
      </c>
      <c r="F34" s="19">
        <f t="shared" ref="F34:F42" si="1">SUM(C34*E34)</f>
        <v>8685.1678200000006</v>
      </c>
      <c r="G34" s="21"/>
    </row>
    <row r="35" spans="1:7" x14ac:dyDescent="0.25">
      <c r="A35" s="22">
        <v>4.2</v>
      </c>
      <c r="B35" s="24" t="s">
        <v>90</v>
      </c>
      <c r="C35" s="18">
        <v>0.38</v>
      </c>
      <c r="D35" s="25" t="s">
        <v>17</v>
      </c>
      <c r="E35" s="19">
        <v>10538.41</v>
      </c>
      <c r="F35" s="19">
        <f t="shared" si="1"/>
        <v>4004.5958000000001</v>
      </c>
      <c r="G35" s="21"/>
    </row>
    <row r="36" spans="1:7" x14ac:dyDescent="0.25">
      <c r="A36" s="22">
        <v>4.3</v>
      </c>
      <c r="B36" s="14" t="s">
        <v>24</v>
      </c>
      <c r="C36" s="26">
        <v>0.37</v>
      </c>
      <c r="D36" s="25" t="s">
        <v>17</v>
      </c>
      <c r="E36" s="19">
        <v>26712.79</v>
      </c>
      <c r="F36" s="19">
        <f t="shared" si="1"/>
        <v>9883.7322999999997</v>
      </c>
      <c r="G36" s="21"/>
    </row>
    <row r="37" spans="1:7" x14ac:dyDescent="0.25">
      <c r="A37" s="22">
        <v>4.4000000000000004</v>
      </c>
      <c r="B37" s="14" t="s">
        <v>91</v>
      </c>
      <c r="C37" s="26">
        <v>1.04</v>
      </c>
      <c r="D37" s="25" t="s">
        <v>17</v>
      </c>
      <c r="E37" s="19">
        <v>16278.01</v>
      </c>
      <c r="F37" s="19">
        <f t="shared" si="1"/>
        <v>16929.130400000002</v>
      </c>
      <c r="G37" s="21"/>
    </row>
    <row r="38" spans="1:7" x14ac:dyDescent="0.25">
      <c r="A38" s="22">
        <v>4.5</v>
      </c>
      <c r="B38" s="14" t="s">
        <v>92</v>
      </c>
      <c r="C38" s="26">
        <v>0.57999999999999996</v>
      </c>
      <c r="D38" s="25" t="s">
        <v>17</v>
      </c>
      <c r="E38" s="19">
        <v>23166.82</v>
      </c>
      <c r="F38" s="19">
        <f t="shared" si="1"/>
        <v>13436.755599999999</v>
      </c>
      <c r="G38" s="21"/>
    </row>
    <row r="39" spans="1:7" x14ac:dyDescent="0.25">
      <c r="A39" s="22">
        <v>4.5999999999999996</v>
      </c>
      <c r="B39" s="14" t="s">
        <v>46</v>
      </c>
      <c r="C39" s="26">
        <v>0.62</v>
      </c>
      <c r="D39" s="25" t="s">
        <v>17</v>
      </c>
      <c r="E39" s="19">
        <v>30512.03</v>
      </c>
      <c r="F39" s="19">
        <f t="shared" si="1"/>
        <v>18917.458599999998</v>
      </c>
      <c r="G39" s="21"/>
    </row>
    <row r="40" spans="1:7" x14ac:dyDescent="0.25">
      <c r="A40" s="22">
        <v>4.7</v>
      </c>
      <c r="B40" s="14" t="s">
        <v>47</v>
      </c>
      <c r="C40" s="26">
        <v>20</v>
      </c>
      <c r="D40" s="25" t="s">
        <v>48</v>
      </c>
      <c r="E40" s="19">
        <v>848.61</v>
      </c>
      <c r="F40" s="19">
        <f t="shared" si="1"/>
        <v>16972.2</v>
      </c>
      <c r="G40" s="21"/>
    </row>
    <row r="41" spans="1:7" x14ac:dyDescent="0.25">
      <c r="A41" s="22">
        <v>4.8</v>
      </c>
      <c r="B41" s="14" t="s">
        <v>49</v>
      </c>
      <c r="C41" s="26">
        <v>56.34</v>
      </c>
      <c r="D41" s="25" t="s">
        <v>21</v>
      </c>
      <c r="E41" s="19">
        <v>450</v>
      </c>
      <c r="F41" s="19">
        <f t="shared" si="1"/>
        <v>25353</v>
      </c>
      <c r="G41" s="21"/>
    </row>
    <row r="42" spans="1:7" x14ac:dyDescent="0.25">
      <c r="A42" s="22">
        <v>4.9000000000000004</v>
      </c>
      <c r="B42" s="14" t="s">
        <v>93</v>
      </c>
      <c r="C42" s="26">
        <v>0.48</v>
      </c>
      <c r="D42" s="25" t="s">
        <v>17</v>
      </c>
      <c r="E42" s="19">
        <v>39378.6</v>
      </c>
      <c r="F42" s="19">
        <f t="shared" si="1"/>
        <v>18901.727999999999</v>
      </c>
      <c r="G42" s="21"/>
    </row>
    <row r="43" spans="1:7" x14ac:dyDescent="0.25">
      <c r="A43" s="22"/>
      <c r="B43" s="14"/>
      <c r="C43" s="26"/>
      <c r="D43" s="25"/>
      <c r="E43" s="19"/>
      <c r="F43" s="19"/>
      <c r="G43" s="21"/>
    </row>
    <row r="44" spans="1:7" x14ac:dyDescent="0.25">
      <c r="A44" s="14"/>
      <c r="B44" s="14"/>
      <c r="C44" s="14"/>
      <c r="D44" s="14"/>
      <c r="E44" s="19"/>
      <c r="F44" s="19"/>
      <c r="G44" s="20">
        <f>F34+F35+F36+F37+F38+F39+F40+F41+F42</f>
        <v>133083.76851999998</v>
      </c>
    </row>
    <row r="45" spans="1:7" x14ac:dyDescent="0.25">
      <c r="A45" s="21">
        <v>5</v>
      </c>
      <c r="B45" s="21" t="s">
        <v>50</v>
      </c>
      <c r="C45" s="14"/>
      <c r="D45" s="14"/>
      <c r="E45" s="19"/>
      <c r="F45" s="19"/>
      <c r="G45" s="20"/>
    </row>
    <row r="46" spans="1:7" x14ac:dyDescent="0.25">
      <c r="A46" s="14">
        <v>5.0999999999999996</v>
      </c>
      <c r="B46" s="14" t="s">
        <v>51</v>
      </c>
      <c r="C46" s="14">
        <f>224.99/2</f>
        <v>112.495</v>
      </c>
      <c r="D46" s="25" t="s">
        <v>21</v>
      </c>
      <c r="E46" s="19">
        <v>566.66999999999996</v>
      </c>
      <c r="F46" s="19">
        <f>E46*C46</f>
        <v>63747.541649999999</v>
      </c>
      <c r="G46" s="20"/>
    </row>
    <row r="47" spans="1:7" x14ac:dyDescent="0.25">
      <c r="A47" s="14">
        <v>5.2</v>
      </c>
      <c r="B47" s="14" t="s">
        <v>52</v>
      </c>
      <c r="C47" s="14">
        <v>7.29</v>
      </c>
      <c r="D47" s="25" t="s">
        <v>21</v>
      </c>
      <c r="E47" s="19">
        <v>581.74</v>
      </c>
      <c r="F47" s="19">
        <f t="shared" ref="F47:F54" si="2">E47*C47</f>
        <v>4240.8846000000003</v>
      </c>
      <c r="G47" s="20"/>
    </row>
    <row r="48" spans="1:7" x14ac:dyDescent="0.25">
      <c r="A48" s="14">
        <v>5.3</v>
      </c>
      <c r="B48" s="14" t="s">
        <v>53</v>
      </c>
      <c r="C48" s="14">
        <v>6.8</v>
      </c>
      <c r="D48" s="25" t="s">
        <v>21</v>
      </c>
      <c r="E48" s="19">
        <v>581.74</v>
      </c>
      <c r="F48" s="19">
        <f t="shared" si="2"/>
        <v>3955.8319999999999</v>
      </c>
      <c r="G48" s="20"/>
    </row>
    <row r="49" spans="1:7" x14ac:dyDescent="0.25">
      <c r="A49" s="14">
        <v>5.4</v>
      </c>
      <c r="B49" s="14" t="s">
        <v>54</v>
      </c>
      <c r="C49" s="14">
        <v>4.7</v>
      </c>
      <c r="D49" s="25" t="s">
        <v>21</v>
      </c>
      <c r="E49" s="19">
        <v>566.66999999999996</v>
      </c>
      <c r="F49" s="19">
        <f t="shared" si="2"/>
        <v>2663.3489999999997</v>
      </c>
      <c r="G49" s="20"/>
    </row>
    <row r="50" spans="1:7" x14ac:dyDescent="0.25">
      <c r="A50" s="14">
        <v>5.5</v>
      </c>
      <c r="B50" s="14" t="s">
        <v>55</v>
      </c>
      <c r="C50" s="14">
        <f>C47+C48+C49</f>
        <v>18.79</v>
      </c>
      <c r="D50" s="25" t="s">
        <v>21</v>
      </c>
      <c r="E50" s="19">
        <v>100.64</v>
      </c>
      <c r="F50" s="19">
        <f t="shared" si="2"/>
        <v>1891.0255999999999</v>
      </c>
      <c r="G50" s="20"/>
    </row>
    <row r="51" spans="1:7" x14ac:dyDescent="0.25">
      <c r="A51" s="14">
        <v>5.6</v>
      </c>
      <c r="B51" s="14" t="s">
        <v>56</v>
      </c>
      <c r="C51" s="14">
        <f>32.5+44.1+34.8</f>
        <v>111.39999999999999</v>
      </c>
      <c r="D51" s="25" t="s">
        <v>48</v>
      </c>
      <c r="E51" s="19">
        <v>101.3</v>
      </c>
      <c r="F51" s="19">
        <f t="shared" si="2"/>
        <v>11284.82</v>
      </c>
      <c r="G51" s="20"/>
    </row>
    <row r="52" spans="1:7" x14ac:dyDescent="0.25">
      <c r="A52" s="14">
        <v>5.7</v>
      </c>
      <c r="B52" s="14" t="s">
        <v>57</v>
      </c>
      <c r="C52" s="14">
        <f>35.52+16.1</f>
        <v>51.620000000000005</v>
      </c>
      <c r="D52" s="25" t="s">
        <v>48</v>
      </c>
      <c r="E52" s="19">
        <v>180.66</v>
      </c>
      <c r="F52" s="19">
        <f t="shared" si="2"/>
        <v>9325.6692000000003</v>
      </c>
      <c r="G52" s="20"/>
    </row>
    <row r="53" spans="1:7" x14ac:dyDescent="0.25">
      <c r="A53" s="14">
        <v>5.8</v>
      </c>
      <c r="B53" s="14" t="s">
        <v>58</v>
      </c>
      <c r="C53" s="14">
        <v>7.29</v>
      </c>
      <c r="D53" s="25" t="s">
        <v>21</v>
      </c>
      <c r="E53" s="19">
        <v>586.91999999999996</v>
      </c>
      <c r="F53" s="19">
        <f t="shared" si="2"/>
        <v>4278.6467999999995</v>
      </c>
      <c r="G53" s="20"/>
    </row>
    <row r="54" spans="1:7" x14ac:dyDescent="0.25">
      <c r="A54" s="14">
        <v>5.9</v>
      </c>
      <c r="B54" s="14" t="s">
        <v>59</v>
      </c>
      <c r="C54" s="14">
        <v>7.65</v>
      </c>
      <c r="D54" s="25" t="s">
        <v>48</v>
      </c>
      <c r="E54" s="19">
        <v>112</v>
      </c>
      <c r="F54" s="19">
        <f t="shared" si="2"/>
        <v>856.80000000000007</v>
      </c>
      <c r="G54" s="20"/>
    </row>
    <row r="55" spans="1:7" x14ac:dyDescent="0.25">
      <c r="A55" s="14"/>
      <c r="B55" s="14"/>
      <c r="C55" s="14"/>
      <c r="D55" s="14"/>
      <c r="E55" s="19"/>
      <c r="F55" s="19"/>
      <c r="G55" s="20">
        <f>F46+F47+F48+F49+F50+F51+F52+F53+F54</f>
        <v>102244.56885000001</v>
      </c>
    </row>
    <row r="56" spans="1:7" x14ac:dyDescent="0.25">
      <c r="A56" s="14"/>
      <c r="B56" s="14"/>
      <c r="C56" s="14"/>
      <c r="D56" s="14"/>
      <c r="E56" s="19"/>
      <c r="F56" s="19"/>
      <c r="G56" s="20"/>
    </row>
    <row r="57" spans="1:7" x14ac:dyDescent="0.25">
      <c r="A57" s="21">
        <v>6</v>
      </c>
      <c r="B57" s="21" t="s">
        <v>60</v>
      </c>
      <c r="C57" s="14"/>
      <c r="D57" s="14"/>
      <c r="E57" s="19"/>
      <c r="F57" s="19"/>
      <c r="G57" s="20"/>
    </row>
    <row r="58" spans="1:7" x14ac:dyDescent="0.25">
      <c r="A58" s="14">
        <v>6.1</v>
      </c>
      <c r="B58" s="14" t="s">
        <v>62</v>
      </c>
      <c r="C58" s="18">
        <v>14</v>
      </c>
      <c r="D58" s="25" t="s">
        <v>61</v>
      </c>
      <c r="E58" s="19">
        <f>1608.22/2</f>
        <v>804.11</v>
      </c>
      <c r="F58" s="19">
        <f>E58*C58</f>
        <v>11257.54</v>
      </c>
      <c r="G58" s="20"/>
    </row>
    <row r="59" spans="1:7" x14ac:dyDescent="0.25">
      <c r="A59" s="14">
        <v>6.2</v>
      </c>
      <c r="B59" s="14" t="s">
        <v>63</v>
      </c>
      <c r="C59" s="18">
        <v>16</v>
      </c>
      <c r="D59" s="25" t="s">
        <v>61</v>
      </c>
      <c r="E59" s="19">
        <f>1608.22/2</f>
        <v>804.11</v>
      </c>
      <c r="F59" s="19">
        <f t="shared" ref="F59:F65" si="3">E59*C59</f>
        <v>12865.76</v>
      </c>
      <c r="G59" s="20"/>
    </row>
    <row r="60" spans="1:7" x14ac:dyDescent="0.25">
      <c r="A60" s="14">
        <v>6.3</v>
      </c>
      <c r="B60" s="14" t="s">
        <v>64</v>
      </c>
      <c r="C60" s="18">
        <v>1</v>
      </c>
      <c r="D60" s="25" t="s">
        <v>61</v>
      </c>
      <c r="E60" s="19">
        <v>7533.16</v>
      </c>
      <c r="F60" s="19">
        <f t="shared" si="3"/>
        <v>7533.16</v>
      </c>
      <c r="G60" s="20"/>
    </row>
    <row r="61" spans="1:7" x14ac:dyDescent="0.25">
      <c r="A61" s="14">
        <v>6.4</v>
      </c>
      <c r="B61" s="14" t="s">
        <v>65</v>
      </c>
      <c r="C61" s="18">
        <v>1</v>
      </c>
      <c r="D61" s="25" t="s">
        <v>61</v>
      </c>
      <c r="E61" s="19">
        <v>5475</v>
      </c>
      <c r="F61" s="19">
        <f t="shared" si="3"/>
        <v>5475</v>
      </c>
      <c r="G61" s="20"/>
    </row>
    <row r="62" spans="1:7" x14ac:dyDescent="0.25">
      <c r="A62" s="14">
        <v>6.5</v>
      </c>
      <c r="B62" s="14" t="s">
        <v>66</v>
      </c>
      <c r="C62" s="18">
        <v>1</v>
      </c>
      <c r="D62" s="25" t="s">
        <v>61</v>
      </c>
      <c r="E62" s="19">
        <f>2216.47/2</f>
        <v>1108.2349999999999</v>
      </c>
      <c r="F62" s="19">
        <f t="shared" si="3"/>
        <v>1108.2349999999999</v>
      </c>
      <c r="G62" s="20"/>
    </row>
    <row r="63" spans="1:7" x14ac:dyDescent="0.25">
      <c r="A63" s="14">
        <v>6.6</v>
      </c>
      <c r="B63" s="14" t="s">
        <v>67</v>
      </c>
      <c r="C63" s="18">
        <v>1</v>
      </c>
      <c r="D63" s="25" t="s">
        <v>61</v>
      </c>
      <c r="E63" s="19">
        <f>2216.47/2</f>
        <v>1108.2349999999999</v>
      </c>
      <c r="F63" s="19">
        <f t="shared" si="3"/>
        <v>1108.2349999999999</v>
      </c>
      <c r="G63" s="20"/>
    </row>
    <row r="64" spans="1:7" x14ac:dyDescent="0.25">
      <c r="A64" s="14">
        <v>6.7</v>
      </c>
      <c r="B64" s="14" t="s">
        <v>94</v>
      </c>
      <c r="C64" s="18">
        <v>2</v>
      </c>
      <c r="D64" s="25" t="s">
        <v>61</v>
      </c>
      <c r="E64" s="19">
        <f>1726.27/2</f>
        <v>863.13499999999999</v>
      </c>
      <c r="F64" s="19">
        <f t="shared" si="3"/>
        <v>1726.27</v>
      </c>
      <c r="G64" s="20"/>
    </row>
    <row r="65" spans="1:7" x14ac:dyDescent="0.25">
      <c r="A65" s="14">
        <v>6.8</v>
      </c>
      <c r="B65" s="14" t="s">
        <v>95</v>
      </c>
      <c r="C65" s="18">
        <v>6</v>
      </c>
      <c r="D65" s="25" t="s">
        <v>61</v>
      </c>
      <c r="E65" s="19">
        <f>2246.12/2</f>
        <v>1123.06</v>
      </c>
      <c r="F65" s="19">
        <f t="shared" si="3"/>
        <v>6738.36</v>
      </c>
      <c r="G65" s="20"/>
    </row>
    <row r="66" spans="1:7" x14ac:dyDescent="0.25">
      <c r="A66" s="14"/>
      <c r="B66" s="14"/>
      <c r="C66" s="14"/>
      <c r="D66" s="14"/>
      <c r="E66" s="19"/>
      <c r="F66" s="19"/>
      <c r="G66" s="20">
        <f>F58+F59+F60+F61+F62+F63+F64+F65</f>
        <v>47812.560000000005</v>
      </c>
    </row>
    <row r="67" spans="1:7" x14ac:dyDescent="0.25">
      <c r="A67" s="14"/>
      <c r="B67" s="14"/>
      <c r="C67" s="14"/>
      <c r="D67" s="14"/>
      <c r="E67" s="19"/>
      <c r="F67" s="19"/>
      <c r="G67" s="20"/>
    </row>
    <row r="68" spans="1:7" x14ac:dyDescent="0.25">
      <c r="A68" s="21">
        <v>7</v>
      </c>
      <c r="B68" s="21" t="s">
        <v>68</v>
      </c>
      <c r="C68" s="14"/>
      <c r="D68" s="14"/>
      <c r="E68" s="19"/>
      <c r="F68" s="19"/>
      <c r="G68" s="20"/>
    </row>
    <row r="69" spans="1:7" x14ac:dyDescent="0.25">
      <c r="A69" s="14">
        <v>7.1</v>
      </c>
      <c r="B69" s="14" t="s">
        <v>69</v>
      </c>
      <c r="C69" s="18">
        <v>1</v>
      </c>
      <c r="D69" s="25" t="s">
        <v>61</v>
      </c>
      <c r="E69" s="19">
        <v>12001.37</v>
      </c>
      <c r="F69" s="19">
        <f>E69*C69</f>
        <v>12001.37</v>
      </c>
      <c r="G69" s="20"/>
    </row>
    <row r="70" spans="1:7" x14ac:dyDescent="0.25">
      <c r="A70" s="14">
        <v>7.2</v>
      </c>
      <c r="B70" s="14" t="s">
        <v>70</v>
      </c>
      <c r="C70" s="18">
        <v>1</v>
      </c>
      <c r="D70" s="25" t="s">
        <v>61</v>
      </c>
      <c r="E70" s="19">
        <v>10179.43</v>
      </c>
      <c r="F70" s="19">
        <f t="shared" ref="F70:F82" si="4">E70*C70</f>
        <v>10179.43</v>
      </c>
      <c r="G70" s="20"/>
    </row>
    <row r="71" spans="1:7" x14ac:dyDescent="0.25">
      <c r="A71" s="14">
        <v>7.3</v>
      </c>
      <c r="B71" s="14" t="s">
        <v>71</v>
      </c>
      <c r="C71" s="18">
        <v>1</v>
      </c>
      <c r="D71" s="25" t="s">
        <v>61</v>
      </c>
      <c r="E71" s="19">
        <v>2700</v>
      </c>
      <c r="F71" s="19">
        <f t="shared" si="4"/>
        <v>2700</v>
      </c>
      <c r="G71" s="20"/>
    </row>
    <row r="72" spans="1:7" x14ac:dyDescent="0.25">
      <c r="A72" s="14">
        <v>7.4</v>
      </c>
      <c r="B72" s="14" t="s">
        <v>72</v>
      </c>
      <c r="C72" s="18">
        <v>2</v>
      </c>
      <c r="D72" s="25" t="s">
        <v>61</v>
      </c>
      <c r="E72" s="19">
        <v>1300</v>
      </c>
      <c r="F72" s="19">
        <f t="shared" si="4"/>
        <v>2600</v>
      </c>
      <c r="G72" s="20"/>
    </row>
    <row r="73" spans="1:7" x14ac:dyDescent="0.25">
      <c r="A73" s="14">
        <v>7.5</v>
      </c>
      <c r="B73" s="14" t="s">
        <v>73</v>
      </c>
      <c r="C73" s="18">
        <v>1</v>
      </c>
      <c r="D73" s="25" t="s">
        <v>61</v>
      </c>
      <c r="E73" s="19">
        <v>900</v>
      </c>
      <c r="F73" s="19">
        <f t="shared" si="4"/>
        <v>900</v>
      </c>
      <c r="G73" s="20"/>
    </row>
    <row r="74" spans="1:7" x14ac:dyDescent="0.25">
      <c r="A74" s="14">
        <v>7.6</v>
      </c>
      <c r="B74" s="14" t="s">
        <v>74</v>
      </c>
      <c r="C74" s="18">
        <v>1</v>
      </c>
      <c r="D74" s="25" t="s">
        <v>61</v>
      </c>
      <c r="E74" s="19">
        <v>6500</v>
      </c>
      <c r="F74" s="19">
        <f t="shared" si="4"/>
        <v>6500</v>
      </c>
      <c r="G74" s="20"/>
    </row>
    <row r="75" spans="1:7" x14ac:dyDescent="0.25">
      <c r="A75" s="14">
        <v>7.7</v>
      </c>
      <c r="B75" s="14" t="s">
        <v>75</v>
      </c>
      <c r="C75" s="18">
        <v>1</v>
      </c>
      <c r="D75" s="25" t="s">
        <v>61</v>
      </c>
      <c r="E75" s="19">
        <v>12186.26</v>
      </c>
      <c r="F75" s="19">
        <f t="shared" si="4"/>
        <v>12186.26</v>
      </c>
      <c r="G75" s="20"/>
    </row>
    <row r="76" spans="1:7" x14ac:dyDescent="0.25">
      <c r="A76" s="14">
        <v>7.8</v>
      </c>
      <c r="B76" s="14" t="s">
        <v>76</v>
      </c>
      <c r="C76" s="18">
        <v>1</v>
      </c>
      <c r="D76" s="25" t="s">
        <v>61</v>
      </c>
      <c r="E76" s="19">
        <v>5462.33</v>
      </c>
      <c r="F76" s="19">
        <f t="shared" si="4"/>
        <v>5462.33</v>
      </c>
      <c r="G76" s="20"/>
    </row>
    <row r="77" spans="1:7" x14ac:dyDescent="0.25">
      <c r="A77" s="14">
        <v>7.9</v>
      </c>
      <c r="B77" s="14" t="s">
        <v>77</v>
      </c>
      <c r="C77" s="18">
        <v>1</v>
      </c>
      <c r="D77" s="25" t="s">
        <v>61</v>
      </c>
      <c r="E77" s="19">
        <v>44875.56</v>
      </c>
      <c r="F77" s="19">
        <f t="shared" si="4"/>
        <v>44875.56</v>
      </c>
      <c r="G77" s="20"/>
    </row>
    <row r="78" spans="1:7" x14ac:dyDescent="0.25">
      <c r="A78" s="14">
        <v>7.1</v>
      </c>
      <c r="B78" s="14" t="s">
        <v>96</v>
      </c>
      <c r="C78" s="18">
        <v>1</v>
      </c>
      <c r="D78" s="25" t="s">
        <v>61</v>
      </c>
      <c r="E78" s="19">
        <v>19800</v>
      </c>
      <c r="F78" s="19">
        <f t="shared" si="4"/>
        <v>19800</v>
      </c>
      <c r="G78" s="20"/>
    </row>
    <row r="79" spans="1:7" x14ac:dyDescent="0.25">
      <c r="A79" s="14">
        <v>7.11</v>
      </c>
      <c r="B79" s="14" t="s">
        <v>78</v>
      </c>
      <c r="C79" s="18">
        <v>2</v>
      </c>
      <c r="D79" s="25" t="s">
        <v>61</v>
      </c>
      <c r="E79" s="19">
        <v>1200</v>
      </c>
      <c r="F79" s="19">
        <f t="shared" si="4"/>
        <v>2400</v>
      </c>
      <c r="G79" s="20"/>
    </row>
    <row r="80" spans="1:7" x14ac:dyDescent="0.25">
      <c r="A80" s="14">
        <v>7.12</v>
      </c>
      <c r="B80" s="14" t="s">
        <v>79</v>
      </c>
      <c r="C80" s="18">
        <v>1</v>
      </c>
      <c r="D80" s="25" t="s">
        <v>61</v>
      </c>
      <c r="E80" s="19">
        <v>12000</v>
      </c>
      <c r="F80" s="19">
        <f t="shared" si="4"/>
        <v>12000</v>
      </c>
      <c r="G80" s="20"/>
    </row>
    <row r="81" spans="1:7" x14ac:dyDescent="0.25">
      <c r="A81" s="14">
        <v>7.13</v>
      </c>
      <c r="B81" s="14" t="s">
        <v>80</v>
      </c>
      <c r="C81" s="18">
        <v>1</v>
      </c>
      <c r="D81" s="25" t="s">
        <v>61</v>
      </c>
      <c r="E81" s="19">
        <v>15000</v>
      </c>
      <c r="F81" s="19">
        <f>E81*C81</f>
        <v>15000</v>
      </c>
      <c r="G81" s="20"/>
    </row>
    <row r="82" spans="1:7" x14ac:dyDescent="0.25">
      <c r="A82" s="14">
        <v>7.14</v>
      </c>
      <c r="B82" s="14" t="s">
        <v>81</v>
      </c>
      <c r="C82" s="18">
        <v>1</v>
      </c>
      <c r="D82" s="25" t="s">
        <v>61</v>
      </c>
      <c r="E82" s="19">
        <v>7500</v>
      </c>
      <c r="F82" s="19">
        <f t="shared" si="4"/>
        <v>7500</v>
      </c>
      <c r="G82" s="20"/>
    </row>
    <row r="83" spans="1:7" x14ac:dyDescent="0.25">
      <c r="A83" s="14"/>
      <c r="B83" s="14"/>
      <c r="C83" s="18"/>
      <c r="D83" s="25"/>
      <c r="E83" s="19"/>
      <c r="F83" s="19"/>
      <c r="G83" s="20">
        <v>0</v>
      </c>
    </row>
    <row r="84" spans="1:7" x14ac:dyDescent="0.25">
      <c r="A84" s="21">
        <v>8</v>
      </c>
      <c r="B84" s="21" t="s">
        <v>82</v>
      </c>
      <c r="C84" s="18"/>
      <c r="D84" s="25"/>
      <c r="E84" s="19"/>
      <c r="F84" s="19"/>
      <c r="G84" s="20"/>
    </row>
    <row r="85" spans="1:7" x14ac:dyDescent="0.25">
      <c r="A85" s="14">
        <v>8.1</v>
      </c>
      <c r="B85" s="14" t="s">
        <v>83</v>
      </c>
      <c r="C85" s="18">
        <v>8</v>
      </c>
      <c r="D85" s="25" t="s">
        <v>61</v>
      </c>
      <c r="E85" s="19">
        <v>3450</v>
      </c>
      <c r="F85" s="19">
        <f>E85*C85</f>
        <v>27600</v>
      </c>
      <c r="G85" s="20"/>
    </row>
    <row r="86" spans="1:7" x14ac:dyDescent="0.25">
      <c r="A86" s="14">
        <v>8.1999999999999993</v>
      </c>
      <c r="B86" s="14" t="s">
        <v>84</v>
      </c>
      <c r="C86" s="18">
        <v>1</v>
      </c>
      <c r="D86" s="25" t="s">
        <v>61</v>
      </c>
      <c r="E86" s="19">
        <v>1500</v>
      </c>
      <c r="F86" s="19">
        <f t="shared" ref="F86:F89" si="5">E86*C86</f>
        <v>1500</v>
      </c>
      <c r="G86" s="20"/>
    </row>
    <row r="87" spans="1:7" x14ac:dyDescent="0.25">
      <c r="A87" s="14">
        <v>8.3000000000000007</v>
      </c>
      <c r="B87" s="14" t="s">
        <v>85</v>
      </c>
      <c r="C87" s="18">
        <v>5</v>
      </c>
      <c r="D87" s="25" t="s">
        <v>61</v>
      </c>
      <c r="E87" s="19">
        <v>8500</v>
      </c>
      <c r="F87" s="19">
        <f t="shared" si="5"/>
        <v>42500</v>
      </c>
      <c r="G87" s="20"/>
    </row>
    <row r="88" spans="1:7" ht="30" x14ac:dyDescent="0.25">
      <c r="A88" s="14">
        <v>8.4</v>
      </c>
      <c r="B88" s="24" t="s">
        <v>97</v>
      </c>
      <c r="C88" s="18">
        <v>75.900000000000006</v>
      </c>
      <c r="D88" s="25" t="s">
        <v>21</v>
      </c>
      <c r="E88" s="19">
        <v>2218.6999999999998</v>
      </c>
      <c r="F88" s="19">
        <f t="shared" si="5"/>
        <v>168399.33</v>
      </c>
      <c r="G88" s="20"/>
    </row>
    <row r="89" spans="1:7" x14ac:dyDescent="0.25">
      <c r="A89" s="14">
        <v>8.5</v>
      </c>
      <c r="B89" s="24" t="s">
        <v>98</v>
      </c>
      <c r="C89" s="18">
        <v>62</v>
      </c>
      <c r="D89" s="25" t="s">
        <v>21</v>
      </c>
      <c r="E89" s="19">
        <v>1618.87</v>
      </c>
      <c r="F89" s="19">
        <f t="shared" si="5"/>
        <v>100369.93999999999</v>
      </c>
      <c r="G89" s="20"/>
    </row>
    <row r="90" spans="1:7" x14ac:dyDescent="0.25">
      <c r="A90" s="14"/>
      <c r="B90" s="14"/>
      <c r="C90" s="18"/>
      <c r="D90" s="25"/>
      <c r="E90" s="19"/>
      <c r="F90" s="19"/>
      <c r="G90" s="20">
        <v>0</v>
      </c>
    </row>
    <row r="91" spans="1:7" x14ac:dyDescent="0.25">
      <c r="A91" s="21">
        <v>9</v>
      </c>
      <c r="B91" s="21" t="s">
        <v>86</v>
      </c>
      <c r="C91" s="18"/>
      <c r="D91" s="25"/>
      <c r="E91" s="19"/>
      <c r="F91" s="19"/>
      <c r="G91" s="20"/>
    </row>
    <row r="92" spans="1:7" x14ac:dyDescent="0.25">
      <c r="A92" s="14">
        <v>9.1</v>
      </c>
      <c r="B92" s="14" t="s">
        <v>87</v>
      </c>
      <c r="C92" s="18">
        <f>C46+C47+C48+C49</f>
        <v>131.285</v>
      </c>
      <c r="D92" s="25" t="s">
        <v>21</v>
      </c>
      <c r="E92" s="19">
        <v>110</v>
      </c>
      <c r="F92" s="19">
        <f>E92*C92</f>
        <v>14441.35</v>
      </c>
      <c r="G92" s="20"/>
    </row>
    <row r="93" spans="1:7" x14ac:dyDescent="0.25">
      <c r="A93" s="14">
        <v>9.1999999999999993</v>
      </c>
      <c r="B93" s="14" t="s">
        <v>88</v>
      </c>
      <c r="C93" s="18">
        <v>243.78</v>
      </c>
      <c r="D93" s="25" t="s">
        <v>21</v>
      </c>
      <c r="E93" s="19">
        <v>180</v>
      </c>
      <c r="F93" s="19">
        <f>E93*C93</f>
        <v>43880.4</v>
      </c>
      <c r="G93" s="20"/>
    </row>
    <row r="94" spans="1:7" x14ac:dyDescent="0.25">
      <c r="A94" s="14"/>
      <c r="B94" s="14"/>
      <c r="C94" s="18"/>
      <c r="D94" s="25"/>
      <c r="E94" s="19"/>
      <c r="F94" s="19"/>
      <c r="G94" s="20">
        <v>0</v>
      </c>
    </row>
    <row r="95" spans="1:7" x14ac:dyDescent="0.25">
      <c r="A95" s="14"/>
      <c r="B95" s="14"/>
      <c r="C95" s="14"/>
      <c r="D95" s="14"/>
      <c r="E95" s="19"/>
      <c r="F95" s="19"/>
      <c r="G95" s="20"/>
    </row>
    <row r="96" spans="1:7" x14ac:dyDescent="0.25">
      <c r="A96" s="27"/>
      <c r="B96" s="27"/>
      <c r="C96" s="28"/>
      <c r="D96" s="28"/>
      <c r="E96" s="29"/>
      <c r="F96" s="29"/>
      <c r="G96" s="28"/>
    </row>
    <row r="97" spans="1:7" ht="15.75" thickBot="1" x14ac:dyDescent="0.3">
      <c r="A97" s="30"/>
      <c r="B97" s="30"/>
      <c r="C97" s="30"/>
      <c r="D97" s="30"/>
      <c r="E97" s="30"/>
      <c r="F97" s="30"/>
      <c r="G97" s="31"/>
    </row>
    <row r="98" spans="1:7" ht="15.75" thickBot="1" x14ac:dyDescent="0.3">
      <c r="A98" s="32"/>
      <c r="B98" s="32"/>
      <c r="C98" s="32"/>
      <c r="D98" s="33"/>
      <c r="E98" s="32"/>
      <c r="F98" s="34" t="s">
        <v>10</v>
      </c>
      <c r="G98" s="35">
        <f>G23+G28+G32+G44+G55+G66+G83+G90+G94</f>
        <v>384680.57856999995</v>
      </c>
    </row>
    <row r="99" spans="1:7" ht="15.75" thickBot="1" x14ac:dyDescent="0.3">
      <c r="A99" s="32"/>
      <c r="B99" s="32"/>
      <c r="C99" s="32"/>
      <c r="D99" s="33"/>
      <c r="E99" s="32"/>
      <c r="F99" s="30"/>
      <c r="G99" s="30"/>
    </row>
    <row r="100" spans="1:7" ht="16.5" thickBot="1" x14ac:dyDescent="0.3">
      <c r="A100" s="32"/>
      <c r="B100" s="36" t="s">
        <v>25</v>
      </c>
      <c r="C100" s="37"/>
      <c r="D100" s="37"/>
      <c r="E100" s="38" t="s">
        <v>26</v>
      </c>
      <c r="F100" s="39"/>
      <c r="G100" s="40">
        <f>G98</f>
        <v>384680.57856999995</v>
      </c>
    </row>
    <row r="101" spans="1:7" x14ac:dyDescent="0.25">
      <c r="A101" s="32"/>
      <c r="B101" s="41" t="s">
        <v>27</v>
      </c>
      <c r="C101" s="32"/>
      <c r="D101" s="33"/>
      <c r="E101" s="32"/>
      <c r="F101" s="37"/>
      <c r="G101" s="37"/>
    </row>
    <row r="102" spans="1:7" x14ac:dyDescent="0.25">
      <c r="A102" s="32"/>
      <c r="B102" s="32"/>
      <c r="C102" s="28" t="s">
        <v>28</v>
      </c>
      <c r="D102" s="28"/>
      <c r="E102" s="28"/>
      <c r="F102" s="42">
        <v>3.5000000000000003E-2</v>
      </c>
      <c r="G102" s="43">
        <f>+G100*F102</f>
        <v>13463.82024995</v>
      </c>
    </row>
    <row r="103" spans="1:7" x14ac:dyDescent="0.25">
      <c r="A103" s="32"/>
      <c r="B103" s="32"/>
      <c r="C103" s="28" t="s">
        <v>29</v>
      </c>
      <c r="D103" s="28"/>
      <c r="E103" s="28"/>
      <c r="F103" s="44">
        <v>0.01</v>
      </c>
      <c r="G103" s="43">
        <f>+G100*F103</f>
        <v>3846.8057856999994</v>
      </c>
    </row>
    <row r="104" spans="1:7" x14ac:dyDescent="0.25">
      <c r="A104" s="32"/>
      <c r="B104" s="32"/>
      <c r="C104" s="28" t="s">
        <v>30</v>
      </c>
      <c r="D104" s="28"/>
      <c r="E104" s="28"/>
      <c r="F104" s="45">
        <v>1E-3</v>
      </c>
      <c r="G104" s="43">
        <f>+G100*F104</f>
        <v>384.68057856999997</v>
      </c>
    </row>
    <row r="105" spans="1:7" x14ac:dyDescent="0.25">
      <c r="A105" s="32"/>
      <c r="B105" s="32"/>
      <c r="C105" s="46" t="s">
        <v>31</v>
      </c>
      <c r="D105" s="46"/>
      <c r="E105" s="46"/>
      <c r="F105" s="47">
        <v>0.02</v>
      </c>
      <c r="G105" s="48">
        <f>+G100*F105</f>
        <v>7693.6115713999989</v>
      </c>
    </row>
    <row r="106" spans="1:7" x14ac:dyDescent="0.25">
      <c r="A106" s="32"/>
      <c r="B106" s="32"/>
      <c r="C106" s="46" t="s">
        <v>32</v>
      </c>
      <c r="D106" s="46"/>
      <c r="E106" s="46"/>
      <c r="F106" s="49">
        <v>0.03</v>
      </c>
      <c r="G106" s="48">
        <f>+G100*F106</f>
        <v>11540.417357099997</v>
      </c>
    </row>
    <row r="107" spans="1:7" x14ac:dyDescent="0.25">
      <c r="A107" s="32"/>
      <c r="B107" s="32"/>
      <c r="C107" s="46" t="s">
        <v>33</v>
      </c>
      <c r="D107" s="46"/>
      <c r="E107" s="46"/>
      <c r="F107" s="49">
        <v>0.1</v>
      </c>
      <c r="G107" s="48">
        <f>+G100*F107</f>
        <v>38468.057857</v>
      </c>
    </row>
    <row r="108" spans="1:7" ht="15.75" thickBot="1" x14ac:dyDescent="0.3">
      <c r="A108" s="32"/>
      <c r="B108" s="50" t="s">
        <v>34</v>
      </c>
      <c r="C108" s="28" t="s">
        <v>35</v>
      </c>
      <c r="D108" s="28"/>
      <c r="E108" s="51"/>
      <c r="F108" s="52">
        <v>0</v>
      </c>
      <c r="G108" s="53">
        <v>0</v>
      </c>
    </row>
    <row r="109" spans="1:7" ht="15.75" thickBot="1" x14ac:dyDescent="0.3">
      <c r="A109" s="32"/>
      <c r="B109" s="50" t="s">
        <v>36</v>
      </c>
      <c r="C109" s="54"/>
      <c r="D109" s="54"/>
      <c r="E109" s="55" t="s">
        <v>37</v>
      </c>
      <c r="F109" s="56">
        <v>0.18</v>
      </c>
      <c r="G109" s="57">
        <f>G107*F109</f>
        <v>6924.2504142600001</v>
      </c>
    </row>
    <row r="110" spans="1:7" ht="15.75" thickBot="1" x14ac:dyDescent="0.3">
      <c r="A110" s="32"/>
      <c r="B110" s="50"/>
      <c r="C110" s="37"/>
      <c r="D110" s="37"/>
      <c r="E110" s="54"/>
      <c r="F110" s="37"/>
      <c r="G110" s="37"/>
    </row>
    <row r="111" spans="1:7" ht="15.75" thickBot="1" x14ac:dyDescent="0.3">
      <c r="A111" s="32"/>
      <c r="B111" s="32"/>
      <c r="C111" s="58" t="s">
        <v>38</v>
      </c>
      <c r="D111" s="59"/>
      <c r="E111" s="60"/>
      <c r="F111" s="61"/>
      <c r="G111" s="62">
        <f>G100+G102+G103+G104+G105+G106+G107+G109</f>
        <v>467002.22238397994</v>
      </c>
    </row>
    <row r="115" spans="2:6" x14ac:dyDescent="0.25">
      <c r="B115" s="72" t="s">
        <v>39</v>
      </c>
      <c r="C115" s="72"/>
      <c r="D115" s="72"/>
      <c r="E115" s="72"/>
      <c r="F115" s="72"/>
    </row>
    <row r="116" spans="2:6" x14ac:dyDescent="0.25">
      <c r="B116" s="72" t="s">
        <v>40</v>
      </c>
      <c r="C116" s="72"/>
      <c r="D116" s="72"/>
      <c r="E116" s="72"/>
      <c r="F116" s="72"/>
    </row>
  </sheetData>
  <mergeCells count="3">
    <mergeCell ref="A13:G13"/>
    <mergeCell ref="B115:F115"/>
    <mergeCell ref="B116:F11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PRESUPUESTO COMPLETO </vt:lpstr>
      <vt:lpstr>Hoja1!Área_de_impresión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Dir-Administrativo</cp:lastModifiedBy>
  <cp:lastPrinted>2022-09-14T13:05:47Z</cp:lastPrinted>
  <dcterms:created xsi:type="dcterms:W3CDTF">2021-09-17T11:48:06Z</dcterms:created>
  <dcterms:modified xsi:type="dcterms:W3CDTF">2022-10-17T12:34:17Z</dcterms:modified>
</cp:coreProperties>
</file>