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E:\AYUNTAMIENTO\PARA LICITAR A FIN DE AÑO 2025\PARQUE RIO ARRIBA\"/>
    </mc:Choice>
  </mc:AlternateContent>
  <xr:revisionPtr revIDLastSave="0" documentId="13_ncr:1_{DC37153A-A810-40AC-8458-6E5731F5DAB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6" i="1" l="1"/>
  <c r="F165" i="1"/>
  <c r="F164" i="1"/>
  <c r="A164" i="1"/>
  <c r="A165" i="1" s="1"/>
  <c r="A166" i="1" s="1"/>
  <c r="F160" i="1"/>
  <c r="F159" i="1"/>
  <c r="F158" i="1"/>
  <c r="C157" i="1"/>
  <c r="F157" i="1" s="1"/>
  <c r="C156" i="1"/>
  <c r="F156" i="1" s="1"/>
  <c r="A156" i="1"/>
  <c r="A157" i="1" s="1"/>
  <c r="A158" i="1" s="1"/>
  <c r="A159" i="1" s="1"/>
  <c r="A160" i="1" s="1"/>
  <c r="F152" i="1"/>
  <c r="F151" i="1"/>
  <c r="F150" i="1"/>
  <c r="F149" i="1"/>
  <c r="F148" i="1"/>
  <c r="F147" i="1"/>
  <c r="F146" i="1"/>
  <c r="F145" i="1"/>
  <c r="F144" i="1"/>
  <c r="F143" i="1"/>
  <c r="F142" i="1"/>
  <c r="C141" i="1"/>
  <c r="F141" i="1" s="1"/>
  <c r="C140" i="1"/>
  <c r="F140" i="1" s="1"/>
  <c r="F139" i="1"/>
  <c r="F138" i="1"/>
  <c r="F137" i="1"/>
  <c r="F136" i="1"/>
  <c r="F135" i="1"/>
  <c r="F134" i="1"/>
  <c r="F133" i="1"/>
  <c r="F132" i="1"/>
  <c r="F131" i="1"/>
  <c r="A131" i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F127" i="1"/>
  <c r="C126" i="1"/>
  <c r="F126" i="1" s="1"/>
  <c r="F125" i="1"/>
  <c r="F124" i="1"/>
  <c r="F123" i="1"/>
  <c r="F122" i="1"/>
  <c r="F121" i="1"/>
  <c r="F120" i="1"/>
  <c r="F119" i="1"/>
  <c r="F118" i="1"/>
  <c r="F117" i="1"/>
  <c r="A117" i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F111" i="1"/>
  <c r="F110" i="1"/>
  <c r="A110" i="1"/>
  <c r="A111" i="1" s="1"/>
  <c r="F106" i="1"/>
  <c r="G107" i="1" s="1"/>
  <c r="A106" i="1"/>
  <c r="F102" i="1"/>
  <c r="F101" i="1"/>
  <c r="F100" i="1"/>
  <c r="A100" i="1"/>
  <c r="A101" i="1" s="1"/>
  <c r="A102" i="1" s="1"/>
  <c r="C96" i="1"/>
  <c r="F96" i="1" s="1"/>
  <c r="C94" i="1"/>
  <c r="C95" i="1" s="1"/>
  <c r="F95" i="1" s="1"/>
  <c r="A94" i="1"/>
  <c r="A95" i="1" s="1"/>
  <c r="A96" i="1" s="1"/>
  <c r="F90" i="1"/>
  <c r="F89" i="1"/>
  <c r="F88" i="1"/>
  <c r="F87" i="1"/>
  <c r="F86" i="1"/>
  <c r="F85" i="1"/>
  <c r="A85" i="1"/>
  <c r="A86" i="1" s="1"/>
  <c r="A87" i="1" s="1"/>
  <c r="A88" i="1" s="1"/>
  <c r="A89" i="1" s="1"/>
  <c r="A90" i="1" s="1"/>
  <c r="F81" i="1"/>
  <c r="F80" i="1"/>
  <c r="F79" i="1"/>
  <c r="F78" i="1"/>
  <c r="F77" i="1"/>
  <c r="F76" i="1"/>
  <c r="A76" i="1"/>
  <c r="A77" i="1" s="1"/>
  <c r="A78" i="1" s="1"/>
  <c r="A79" i="1" s="1"/>
  <c r="A80" i="1" s="1"/>
  <c r="A81" i="1" s="1"/>
  <c r="C72" i="1"/>
  <c r="F72" i="1" s="1"/>
  <c r="C71" i="1"/>
  <c r="F71" i="1" s="1"/>
  <c r="F70" i="1"/>
  <c r="F69" i="1"/>
  <c r="A69" i="1"/>
  <c r="A70" i="1" s="1"/>
  <c r="A71" i="1" s="1"/>
  <c r="A72" i="1" s="1"/>
  <c r="F64" i="1"/>
  <c r="G65" i="1" s="1"/>
  <c r="A64" i="1"/>
  <c r="F60" i="1"/>
  <c r="F59" i="1"/>
  <c r="F58" i="1"/>
  <c r="F57" i="1"/>
  <c r="F56" i="1"/>
  <c r="F55" i="1"/>
  <c r="F54" i="1"/>
  <c r="F53" i="1"/>
  <c r="F52" i="1"/>
  <c r="F51" i="1"/>
  <c r="A51" i="1"/>
  <c r="A52" i="1" s="1"/>
  <c r="A53" i="1" s="1"/>
  <c r="A54" i="1" s="1"/>
  <c r="A55" i="1" s="1"/>
  <c r="A56" i="1" s="1"/>
  <c r="A57" i="1" s="1"/>
  <c r="A58" i="1" s="1"/>
  <c r="A59" i="1" s="1"/>
  <c r="A60" i="1" s="1"/>
  <c r="F46" i="1"/>
  <c r="F45" i="1"/>
  <c r="F44" i="1"/>
  <c r="F43" i="1"/>
  <c r="F42" i="1"/>
  <c r="C41" i="1"/>
  <c r="F41" i="1" s="1"/>
  <c r="C40" i="1"/>
  <c r="F40" i="1" s="1"/>
  <c r="C39" i="1"/>
  <c r="F39" i="1" s="1"/>
  <c r="F38" i="1"/>
  <c r="F37" i="1"/>
  <c r="F36" i="1"/>
  <c r="A36" i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F30" i="1"/>
  <c r="C29" i="1"/>
  <c r="F29" i="1" s="1"/>
  <c r="A29" i="1"/>
  <c r="A30" i="1" s="1"/>
  <c r="A31" i="1" s="1"/>
  <c r="C25" i="1"/>
  <c r="F25" i="1" s="1"/>
  <c r="F24" i="1"/>
  <c r="F23" i="1"/>
  <c r="C22" i="1"/>
  <c r="F22" i="1" s="1"/>
  <c r="A22" i="1"/>
  <c r="A23" i="1" s="1"/>
  <c r="A24" i="1" s="1"/>
  <c r="A25" i="1" s="1"/>
  <c r="G112" i="1" l="1"/>
  <c r="C31" i="1"/>
  <c r="F31" i="1" s="1"/>
  <c r="G32" i="1" s="1"/>
  <c r="G167" i="1"/>
  <c r="G161" i="1"/>
  <c r="G153" i="1"/>
  <c r="G103" i="1"/>
  <c r="G91" i="1"/>
  <c r="G82" i="1"/>
  <c r="G61" i="1"/>
  <c r="G47" i="1"/>
  <c r="G26" i="1"/>
  <c r="G128" i="1"/>
  <c r="G73" i="1"/>
  <c r="F94" i="1"/>
  <c r="G97" i="1" s="1"/>
  <c r="G170" i="1" l="1"/>
  <c r="G176" i="1" s="1"/>
  <c r="G177" i="1" l="1"/>
  <c r="G173" i="1"/>
  <c r="G174" i="1"/>
  <c r="G175" i="1"/>
  <c r="G172" i="1"/>
  <c r="G178" i="1" s="1"/>
  <c r="G179" i="1" l="1"/>
  <c r="G181" i="1" s="1"/>
</calcChain>
</file>

<file path=xl/sharedStrings.xml><?xml version="1.0" encoding="utf-8"?>
<sst xmlns="http://schemas.openxmlformats.org/spreadsheetml/2006/main" count="263" uniqueCount="153">
  <si>
    <t xml:space="preserve">PRESUPUESTO </t>
  </si>
  <si>
    <t>PARQUE MUNICIPAL</t>
  </si>
  <si>
    <t>No.</t>
  </si>
  <si>
    <t>DESCRIPCIÓN</t>
  </si>
  <si>
    <t>CANT.</t>
  </si>
  <si>
    <t>UND</t>
  </si>
  <si>
    <t>P.U</t>
  </si>
  <si>
    <t>VALOR</t>
  </si>
  <si>
    <t>TOTAL</t>
  </si>
  <si>
    <t>PRELIMINARES</t>
  </si>
  <si>
    <t xml:space="preserve">Replanteo general </t>
  </si>
  <si>
    <t>M2</t>
  </si>
  <si>
    <t>Control topográfico</t>
  </si>
  <si>
    <t>VISITAS</t>
  </si>
  <si>
    <t>Caseta de materiales</t>
  </si>
  <si>
    <t>PA</t>
  </si>
  <si>
    <t>Verja Perimetral de Protección en Madera y Zinc (Planchas 3´x6´ Cal. 34 y Marcos en enlates 2"x4" y Parales en enlates 1"x4")</t>
  </si>
  <si>
    <t>ML</t>
  </si>
  <si>
    <t xml:space="preserve"> </t>
  </si>
  <si>
    <t>SUB-TOTAL</t>
  </si>
  <si>
    <t>ADECUACIÓN DE TERRENO</t>
  </si>
  <si>
    <t>Desbroce y limpieza del terreno con retroexcavadora 320CAT</t>
  </si>
  <si>
    <t>Relleno compactado en area de parque</t>
  </si>
  <si>
    <t>M3</t>
  </si>
  <si>
    <t xml:space="preserve">Bote Producto de desbroce </t>
  </si>
  <si>
    <t>m3</t>
  </si>
  <si>
    <t>CONSTRUCCIÓN DE JARDINERAS</t>
  </si>
  <si>
    <t>CONSTRUCCION DE BORDILLO</t>
  </si>
  <si>
    <t>Excavación de zapata de muro 6" .45 x .40 mts</t>
  </si>
  <si>
    <t>Hormigon en zapata de muro hormigon 210 kg/cm2</t>
  </si>
  <si>
    <t>Muros en block de 6" en jardineras</t>
  </si>
  <si>
    <t>Pañete en muros</t>
  </si>
  <si>
    <t>Mocheta en muro</t>
  </si>
  <si>
    <t>Ml</t>
  </si>
  <si>
    <t>Cantos</t>
  </si>
  <si>
    <t>S/C Ficus Lyrata (Grande 71"-74") arbol</t>
  </si>
  <si>
    <t>UD</t>
  </si>
  <si>
    <t>S/C Ficus Lyrata (Pequeña) arbol</t>
  </si>
  <si>
    <t>Arbustos diversos</t>
  </si>
  <si>
    <t>Suministro y regado de tierra negra, e=0.30</t>
  </si>
  <si>
    <t>Suministro y colocación de grama enana</t>
  </si>
  <si>
    <t>CONSTRUCCIÓN DE ACCESO PEATONAL</t>
  </si>
  <si>
    <t>ESCALONES</t>
  </si>
  <si>
    <t xml:space="preserve">Demolicion de muro de hormigon armado </t>
  </si>
  <si>
    <t>Excavacion de zapata muro 0.60 x .45 x 2.80</t>
  </si>
  <si>
    <t>Hormigon en zapata de muro 2.80 x .60 x .25 hormigon 210 kg/cm2</t>
  </si>
  <si>
    <t>Hormigon con malla electrosoldada 0.20 x 020 cm hormigon 2.10 kg/cm2</t>
  </si>
  <si>
    <t>Muro block de 8" BNP.</t>
  </si>
  <si>
    <t>Muro block de 8" SNP.</t>
  </si>
  <si>
    <t>Pañete en muro</t>
  </si>
  <si>
    <t>Huellas en tabletas de hormigon 0.60 x 0.20 cm</t>
  </si>
  <si>
    <t>Contra huellas</t>
  </si>
  <si>
    <t xml:space="preserve">Luces Led en escalones </t>
  </si>
  <si>
    <t>PISO GENERAL</t>
  </si>
  <si>
    <t>Hormigon Violinado. Incl. Malla electrosoldada de D2.7 150 x 150 mm  Hormigon 210 kg/cm2</t>
  </si>
  <si>
    <t>CONSTRUCCIÓN DE GAZEBO</t>
  </si>
  <si>
    <t>MOVIMIENTO DE TIERRA</t>
  </si>
  <si>
    <t>Excavación de zapata de columnas (1.00 x 1.00 x 0.80) m a mano</t>
  </si>
  <si>
    <t>Excavacion zapata de muro .45 x .40 x 32.83</t>
  </si>
  <si>
    <t xml:space="preserve">Relleno de reposición </t>
  </si>
  <si>
    <t>Bote material excavado (incluye traslado y carguío)</t>
  </si>
  <si>
    <t>M3E</t>
  </si>
  <si>
    <t>HORMIGÓN ARMADO</t>
  </si>
  <si>
    <t xml:space="preserve">Zapata de columnas (1.00x1.00 x 0.30) m,  Ø 1/2''@ 0.15 AD  Hormigón  industrial F'c=210 Kg/cm². </t>
  </si>
  <si>
    <t>Zapata de muro en glorieta 0.45 x 0.20 x 32.83</t>
  </si>
  <si>
    <t>Columna C1 Circular D= 30 cm, 8  Ø 1/2" + est. Ø3/8" S1 @0.10m; S2 @0.15m. Hormigón  industrial F'c=210 Kg/cm². 5 Ud</t>
  </si>
  <si>
    <t xml:space="preserve">Viga  (0.30 X 0.40) 4 ø1/2" est. ø3/8"@0.20 m. Hormigón  industrial F'c=210 Kg/cm². </t>
  </si>
  <si>
    <t>Hormigón de nivelación simple en glorieta, F'c=180 kg/cm²</t>
  </si>
  <si>
    <t>Hormigon en losa de techo</t>
  </si>
  <si>
    <t>TERMINACIÓN DE SUPERFICIE</t>
  </si>
  <si>
    <t>Pañete de elementos de hormigón armado (columna y viga)</t>
  </si>
  <si>
    <t>Pañete en losa de techo y vuelo</t>
  </si>
  <si>
    <t>Fraguache en general</t>
  </si>
  <si>
    <t>Fino de techo</t>
  </si>
  <si>
    <t>Mocheta en vuelo</t>
  </si>
  <si>
    <t>PINTURA</t>
  </si>
  <si>
    <t>Pintura base en general (1 mano)</t>
  </si>
  <si>
    <t>Pintura acrílica en general (2 manos)</t>
  </si>
  <si>
    <t>Impermeabilizante liquido</t>
  </si>
  <si>
    <t>TERMINACIÓN DE PISOS</t>
  </si>
  <si>
    <t>Piso ceramica española de primera</t>
  </si>
  <si>
    <t>Zocalos en contra huellas 0.15 cm</t>
  </si>
  <si>
    <t>Ceramica en huellas</t>
  </si>
  <si>
    <t>MISCELÁNEOS</t>
  </si>
  <si>
    <t>Suministro y colocación de cornisas en columnas</t>
  </si>
  <si>
    <t>ELECTRICIDAD</t>
  </si>
  <si>
    <t>Luz Cenital</t>
  </si>
  <si>
    <t>Toma corriente 110 V</t>
  </si>
  <si>
    <t>CONSTRUCCIÓN RAMPA PARA DISCAPACITADOS</t>
  </si>
  <si>
    <t>RAMPA PARA DISCAPACITADOS</t>
  </si>
  <si>
    <t>Relleno de material compacto bajo rampa, e=0.61 m.</t>
  </si>
  <si>
    <t>Excavacion zapata de muro</t>
  </si>
  <si>
    <t>Hormigon en zapata de muro</t>
  </si>
  <si>
    <t>Hormigon con malla electro soldada .20 x .20 cm espesor 10 cm. Hormigon 210 Kg/cm2</t>
  </si>
  <si>
    <t>Muro block de 8" BNP</t>
  </si>
  <si>
    <t>Muro block de 8" SNP</t>
  </si>
  <si>
    <t xml:space="preserve">Luces led en pared </t>
  </si>
  <si>
    <t>S/C Podótactil de arcilla polisintética baldosa de prevención 30 x 30 cm de color amarillo. Accesibilidad de las personas discapacitadas con especificaciones de seguridad.</t>
  </si>
  <si>
    <t>Señalización horizontal para discapacitados (a todo costo)</t>
  </si>
  <si>
    <t>ÁREA GENERAL</t>
  </si>
  <si>
    <t>PLOMERIA</t>
  </si>
  <si>
    <t>Bomba de agua 2Hp completa con tanque e instalacion</t>
  </si>
  <si>
    <t>Arrastre de tuberia para agua potable en tuberia ppr de 3/4"</t>
  </si>
  <si>
    <t>Suministro y Colocacion de Bloques de 6" SNP. Bastones de 3/8" @ 0.60m.</t>
  </si>
  <si>
    <t>Viga de Amarre de 0.15 x 0.20 m. Acero: 4 ø1/2" y Estribos de 3/8" @ 0.20 m. F'c= 210kg/cm2</t>
  </si>
  <si>
    <t>Losa de Techo Inclinado de 0.12 m de Espesor. Acero: X-X= ø3/8" @ 0.25 m. Y-Y= ø3/8" @ 0.25 m. F'c= 210kg/cm2</t>
  </si>
  <si>
    <t>Fraguache en Muros y Elementos de Hormigon</t>
  </si>
  <si>
    <t>Pañete Int y Ext. en Muros y Elementos de Hormigon</t>
  </si>
  <si>
    <t>Piso de hormigon Esp=0.10 m</t>
  </si>
  <si>
    <t>m2</t>
  </si>
  <si>
    <t>Fino de Techo</t>
  </si>
  <si>
    <t>Impermeabilizante Acrilico de Techo</t>
  </si>
  <si>
    <t>Suministro y Aplicacion de Pintura Acrilica sobre Muros</t>
  </si>
  <si>
    <t>Confeccion e Instalacion de Puerta de Metal En Tola</t>
  </si>
  <si>
    <t>P2</t>
  </si>
  <si>
    <t>Luz cenital</t>
  </si>
  <si>
    <t xml:space="preserve">Toma corriente </t>
  </si>
  <si>
    <t>Suministro e instalacion tapa de cisterna</t>
  </si>
  <si>
    <t>Caja de breacker de 2@4</t>
  </si>
  <si>
    <t>Arrastre Para tuberias en Polietileno de 3/4"</t>
  </si>
  <si>
    <t>Arrastre Para tuberias en Polietileno de 1/2"</t>
  </si>
  <si>
    <t>Suministro e Instalacion de aspersor PGP-04 Ultra, angulo ajustable de 50º a 360º</t>
  </si>
  <si>
    <t>Suministro e Instalacion de Difusor Pro Spray PSR30, angulo ajustable de 0º a 360º</t>
  </si>
  <si>
    <t>Conexion a Sistema de Agua Potable ( a Justificar)</t>
  </si>
  <si>
    <t>P.A</t>
  </si>
  <si>
    <t>S/C de bancos en granito.</t>
  </si>
  <si>
    <t xml:space="preserve">S/C de farolas LED para parques con postes de luminarias en tubos metalicos , </t>
  </si>
  <si>
    <t>Base de hormigon para lamparas</t>
  </si>
  <si>
    <t>Baranda en tubos de 2''</t>
  </si>
  <si>
    <t xml:space="preserve">Limpieza continua y final un obrero </t>
  </si>
  <si>
    <t>Dias</t>
  </si>
  <si>
    <t>Base en muro</t>
  </si>
  <si>
    <t xml:space="preserve">Pintura acrilica </t>
  </si>
  <si>
    <t>Pintura de aceite en baranda</t>
  </si>
  <si>
    <t>SUB - TOTAL COSTOS DIRECTOS</t>
  </si>
  <si>
    <t>COSTOS INDIRECTOS:</t>
  </si>
  <si>
    <t>Responsabilidad y Dirección Técnica</t>
  </si>
  <si>
    <t>%</t>
  </si>
  <si>
    <t>Gastos Administrativos</t>
  </si>
  <si>
    <t>Seguros y Fianzas</t>
  </si>
  <si>
    <t>CODIA</t>
  </si>
  <si>
    <t>Transporte</t>
  </si>
  <si>
    <t xml:space="preserve">Ley 6-86 Pensiones y Jubilaciones </t>
  </si>
  <si>
    <t>ITBIS de Dirección Técnica</t>
  </si>
  <si>
    <t>SUB - TOTAL COSTOS INDIRECTOS</t>
  </si>
  <si>
    <t>TOTAL GENERAL</t>
  </si>
  <si>
    <t>AYUNTAMIENTO MUNICIPAL DE BANI</t>
  </si>
  <si>
    <t>OBRA:</t>
  </si>
  <si>
    <t>SECTOR:</t>
  </si>
  <si>
    <t>FECHA:</t>
  </si>
  <si>
    <t>2026</t>
  </si>
  <si>
    <t>CONSTRUCCION DE PARQUE</t>
  </si>
  <si>
    <t>RIO ARRIBA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</si>
</sst>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General_)"/>
    <numFmt numFmtId="165" formatCode="_ * #,##0.00_ ;_ * \-#,##0.00_ ;_ * &quot;-&quot;??_ ;_ @_ "/>
    <numFmt numFmtId="166" formatCode="0.0"/>
    <numFmt numFmtId="167" formatCode="_-* #,##0.00\ &quot;€&quot;_-;\-* #,##0.00\ &quot;€&quot;_-;_-* &quot;-&quot;??\ &quot;€&quot;_-;_-@_-"/>
    <numFmt numFmtId="168" formatCode="_-[$RD$-1C0A]* #,##0.00_ ;_-[$RD$-1C0A]* \-#,##0.00\ ;_-[$RD$-1C0A]* &quot;-&quot;??_ ;_-@_ "/>
    <numFmt numFmtId="169" formatCode="[$-F800]dddd\,\ mmmm\ dd\,\ yyyy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0"/>
      <name val="MS Sans Serif"/>
      <family val="2"/>
    </font>
    <font>
      <sz val="14"/>
      <name val="Times New Roman"/>
      <family val="1"/>
    </font>
    <font>
      <sz val="12"/>
      <name val="Century Gothic"/>
      <family val="2"/>
    </font>
    <font>
      <b/>
      <sz val="16"/>
      <name val="Times New Roman"/>
      <family val="1"/>
    </font>
    <font>
      <sz val="12"/>
      <name val="Arial"/>
      <family val="2"/>
    </font>
    <font>
      <sz val="11"/>
      <name val="Calibri"/>
      <family val="2"/>
      <scheme val="minor"/>
    </font>
    <font>
      <sz val="11"/>
      <color rgb="FF000000"/>
      <name val="Arial"/>
      <family val="2"/>
    </font>
    <font>
      <sz val="11"/>
      <color indexed="8"/>
      <name val="Calibri"/>
      <family val="2"/>
    </font>
    <font>
      <b/>
      <sz val="22"/>
      <name val="Arial"/>
      <family val="2"/>
    </font>
    <font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8">
    <xf numFmtId="0" fontId="0" fillId="0" borderId="0"/>
    <xf numFmtId="44" fontId="1" fillId="0" borderId="0" applyFont="0" applyFill="0" applyBorder="0" applyAlignment="0" applyProtection="0"/>
    <xf numFmtId="0" fontId="3" fillId="0" borderId="0"/>
    <xf numFmtId="0" fontId="5" fillId="0" borderId="0"/>
    <xf numFmtId="165" fontId="1" fillId="0" borderId="0" applyFont="0" applyFill="0" applyBorder="0" applyAlignment="0" applyProtection="0">
      <alignment vertical="center"/>
    </xf>
    <xf numFmtId="166" fontId="5" fillId="0" borderId="0" applyFont="0" applyFill="0" applyBorder="0" applyAlignment="0" applyProtection="0"/>
    <xf numFmtId="0" fontId="3" fillId="0" borderId="0"/>
    <xf numFmtId="0" fontId="3" fillId="0" borderId="0"/>
    <xf numFmtId="167" fontId="1" fillId="0" borderId="0" applyFont="0" applyFill="0" applyBorder="0" applyAlignment="0" applyProtection="0"/>
    <xf numFmtId="0" fontId="1" fillId="0" borderId="0"/>
    <xf numFmtId="0" fontId="11" fillId="0" borderId="0"/>
    <xf numFmtId="0" fontId="1" fillId="0" borderId="0"/>
    <xf numFmtId="0" fontId="1" fillId="0" borderId="0"/>
    <xf numFmtId="43" fontId="12" fillId="0" borderId="0" applyFont="0" applyFill="0" applyBorder="0" applyAlignment="0" applyProtection="0"/>
    <xf numFmtId="9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5" fillId="0" borderId="0"/>
    <xf numFmtId="0" fontId="3" fillId="0" borderId="0"/>
  </cellStyleXfs>
  <cellXfs count="78">
    <xf numFmtId="0" fontId="0" fillId="0" borderId="0" xfId="0"/>
    <xf numFmtId="0" fontId="4" fillId="3" borderId="0" xfId="3" applyFont="1" applyFill="1" applyAlignment="1">
      <alignment horizontal="center" vertical="center"/>
    </xf>
    <xf numFmtId="0" fontId="4" fillId="4" borderId="0" xfId="3" applyFont="1" applyFill="1" applyAlignment="1">
      <alignment horizontal="center" vertical="center" wrapText="1"/>
    </xf>
    <xf numFmtId="0" fontId="4" fillId="2" borderId="0" xfId="3" applyFont="1" applyFill="1" applyAlignment="1">
      <alignment horizontal="center" vertical="center"/>
    </xf>
    <xf numFmtId="0" fontId="4" fillId="2" borderId="0" xfId="3" applyFont="1" applyFill="1" applyAlignment="1">
      <alignment horizontal="center" vertical="center" wrapText="1"/>
    </xf>
    <xf numFmtId="2" fontId="4" fillId="2" borderId="0" xfId="3" applyNumberFormat="1" applyFont="1" applyFill="1" applyAlignment="1">
      <alignment horizontal="center" vertical="center"/>
    </xf>
    <xf numFmtId="165" fontId="4" fillId="2" borderId="0" xfId="4" applyFont="1" applyFill="1" applyBorder="1" applyAlignment="1">
      <alignment horizontal="center" vertical="center"/>
    </xf>
    <xf numFmtId="7" fontId="4" fillId="2" borderId="0" xfId="5" applyNumberFormat="1" applyFont="1" applyFill="1" applyBorder="1" applyAlignment="1">
      <alignment horizontal="center" vertical="center"/>
    </xf>
    <xf numFmtId="0" fontId="4" fillId="0" borderId="0" xfId="3" applyFont="1" applyAlignment="1">
      <alignment horizontal="center" vertical="center" wrapText="1"/>
    </xf>
    <xf numFmtId="165" fontId="4" fillId="0" borderId="0" xfId="4" applyFont="1" applyFill="1" applyBorder="1" applyAlignment="1">
      <alignment horizontal="center" vertical="center" wrapText="1"/>
    </xf>
    <xf numFmtId="2" fontId="4" fillId="0" borderId="0" xfId="6" applyNumberFormat="1" applyFont="1" applyAlignment="1">
      <alignment horizontal="center" vertical="center"/>
    </xf>
    <xf numFmtId="0" fontId="4" fillId="0" borderId="0" xfId="3" applyFont="1" applyAlignment="1">
      <alignment horizontal="left" vertical="center"/>
    </xf>
    <xf numFmtId="165" fontId="6" fillId="0" borderId="0" xfId="4" applyFont="1" applyFill="1" applyBorder="1" applyAlignment="1">
      <alignment horizontal="center" vertical="center" wrapText="1"/>
    </xf>
    <xf numFmtId="0" fontId="6" fillId="0" borderId="0" xfId="3" applyFont="1" applyAlignment="1">
      <alignment horizontal="left" vertical="center"/>
    </xf>
    <xf numFmtId="44" fontId="6" fillId="0" borderId="0" xfId="1" applyFont="1" applyFill="1" applyBorder="1" applyAlignment="1">
      <alignment horizontal="center" vertical="center" wrapText="1"/>
    </xf>
    <xf numFmtId="2" fontId="6" fillId="0" borderId="0" xfId="7" applyNumberFormat="1" applyFont="1" applyAlignment="1">
      <alignment horizontal="center" vertical="center" wrapText="1"/>
    </xf>
    <xf numFmtId="0" fontId="6" fillId="0" borderId="0" xfId="3" applyFont="1" applyAlignment="1">
      <alignment horizontal="center" vertical="center"/>
    </xf>
    <xf numFmtId="44" fontId="6" fillId="0" borderId="0" xfId="1" applyFont="1" applyFill="1" applyBorder="1" applyAlignment="1">
      <alignment horizontal="right" vertical="center" wrapText="1"/>
    </xf>
    <xf numFmtId="168" fontId="6" fillId="0" borderId="0" xfId="8" applyNumberFormat="1" applyFont="1" applyFill="1" applyBorder="1" applyAlignment="1">
      <alignment horizontal="center" vertical="center" wrapText="1"/>
    </xf>
    <xf numFmtId="0" fontId="6" fillId="0" borderId="0" xfId="6" applyFont="1" applyAlignment="1">
      <alignment horizontal="left" vertical="center" wrapText="1"/>
    </xf>
    <xf numFmtId="0" fontId="6" fillId="0" borderId="0" xfId="7" applyFont="1" applyAlignment="1">
      <alignment horizontal="center" vertical="center" wrapText="1"/>
    </xf>
    <xf numFmtId="168" fontId="4" fillId="0" borderId="0" xfId="8" applyNumberFormat="1" applyFont="1" applyFill="1" applyBorder="1" applyAlignment="1">
      <alignment horizontal="center" vertical="center"/>
    </xf>
    <xf numFmtId="0" fontId="7" fillId="0" borderId="0" xfId="6" applyFont="1"/>
    <xf numFmtId="0" fontId="4" fillId="0" borderId="0" xfId="3" applyFont="1" applyAlignment="1">
      <alignment vertical="center" wrapText="1"/>
    </xf>
    <xf numFmtId="0" fontId="8" fillId="0" borderId="0" xfId="3" applyFont="1" applyAlignment="1">
      <alignment vertical="center"/>
    </xf>
    <xf numFmtId="44" fontId="4" fillId="0" borderId="0" xfId="1" applyFont="1" applyFill="1" applyBorder="1" applyAlignment="1">
      <alignment vertical="center" wrapText="1"/>
    </xf>
    <xf numFmtId="2" fontId="4" fillId="0" borderId="0" xfId="7" applyNumberFormat="1" applyFont="1" applyAlignment="1">
      <alignment horizontal="center" vertical="center" wrapText="1"/>
    </xf>
    <xf numFmtId="0" fontId="6" fillId="0" borderId="0" xfId="7" applyFont="1" applyAlignment="1">
      <alignment horizontal="left" vertical="center" wrapText="1"/>
    </xf>
    <xf numFmtId="0" fontId="9" fillId="0" borderId="0" xfId="6" applyFont="1"/>
    <xf numFmtId="0" fontId="4" fillId="5" borderId="1" xfId="3" applyFont="1" applyFill="1" applyBorder="1" applyAlignment="1">
      <alignment vertical="center" wrapText="1"/>
    </xf>
    <xf numFmtId="0" fontId="8" fillId="5" borderId="2" xfId="3" applyFont="1" applyFill="1" applyBorder="1" applyAlignment="1">
      <alignment vertical="center"/>
    </xf>
    <xf numFmtId="0" fontId="4" fillId="5" borderId="2" xfId="3" applyFont="1" applyFill="1" applyBorder="1" applyAlignment="1">
      <alignment vertical="center" wrapText="1"/>
    </xf>
    <xf numFmtId="44" fontId="4" fillId="5" borderId="2" xfId="1" applyFont="1" applyFill="1" applyBorder="1" applyAlignment="1">
      <alignment vertical="center" wrapText="1"/>
    </xf>
    <xf numFmtId="0" fontId="4" fillId="5" borderId="3" xfId="3" applyFont="1" applyFill="1" applyBorder="1" applyAlignment="1">
      <alignment vertical="center" wrapText="1"/>
    </xf>
    <xf numFmtId="165" fontId="4" fillId="0" borderId="0" xfId="4" applyFont="1" applyFill="1" applyBorder="1" applyAlignment="1">
      <alignment vertical="center" wrapText="1"/>
    </xf>
    <xf numFmtId="165" fontId="6" fillId="0" borderId="0" xfId="4" applyFont="1" applyFill="1" applyBorder="1" applyAlignment="1">
      <alignment horizontal="center" vertical="center"/>
    </xf>
    <xf numFmtId="39" fontId="6" fillId="0" borderId="0" xfId="6" applyNumberFormat="1" applyFont="1" applyAlignment="1" applyProtection="1">
      <alignment horizontal="center" vertical="center"/>
      <protection locked="0"/>
    </xf>
    <xf numFmtId="0" fontId="10" fillId="0" borderId="0" xfId="9" applyFont="1"/>
    <xf numFmtId="0" fontId="6" fillId="0" borderId="0" xfId="10" applyFont="1" applyAlignment="1">
      <alignment horizontal="left" vertical="center" wrapText="1"/>
    </xf>
    <xf numFmtId="4" fontId="6" fillId="0" borderId="0" xfId="10" applyNumberFormat="1" applyFont="1"/>
    <xf numFmtId="0" fontId="6" fillId="0" borderId="0" xfId="11" applyFont="1" applyAlignment="1">
      <alignment horizontal="center"/>
    </xf>
    <xf numFmtId="44" fontId="6" fillId="0" borderId="0" xfId="1" applyFont="1"/>
    <xf numFmtId="40" fontId="4" fillId="0" borderId="0" xfId="11" applyNumberFormat="1" applyFont="1" applyAlignment="1">
      <alignment vertical="center" wrapText="1"/>
    </xf>
    <xf numFmtId="49" fontId="6" fillId="0" borderId="0" xfId="2" applyNumberFormat="1" applyFont="1" applyAlignment="1">
      <alignment horizontal="left" vertical="center" wrapText="1"/>
    </xf>
    <xf numFmtId="49" fontId="6" fillId="0" borderId="0" xfId="10" applyNumberFormat="1" applyFont="1" applyAlignment="1">
      <alignment horizontal="center"/>
    </xf>
    <xf numFmtId="4" fontId="4" fillId="0" borderId="0" xfId="12" quotePrefix="1" applyNumberFormat="1" applyFont="1" applyAlignment="1">
      <alignment horizontal="right" vertical="center"/>
    </xf>
    <xf numFmtId="168" fontId="4" fillId="0" borderId="0" xfId="12" applyNumberFormat="1" applyFont="1" applyAlignment="1">
      <alignment vertical="center"/>
    </xf>
    <xf numFmtId="2" fontId="4" fillId="0" borderId="0" xfId="6" applyNumberFormat="1" applyFont="1" applyAlignment="1">
      <alignment horizontal="center" vertical="top"/>
    </xf>
    <xf numFmtId="0" fontId="4" fillId="0" borderId="0" xfId="7" applyFont="1" applyAlignment="1">
      <alignment horizontal="left" vertical="center" wrapText="1"/>
    </xf>
    <xf numFmtId="165" fontId="4" fillId="0" borderId="0" xfId="4" applyFont="1" applyFill="1" applyBorder="1" applyAlignment="1">
      <alignment horizontal="left" vertical="center" wrapText="1"/>
    </xf>
    <xf numFmtId="43" fontId="6" fillId="0" borderId="0" xfId="13" applyFont="1" applyFill="1" applyBorder="1" applyAlignment="1" applyProtection="1">
      <alignment horizontal="center" vertical="center"/>
    </xf>
    <xf numFmtId="0" fontId="6" fillId="0" borderId="0" xfId="6" applyFont="1" applyAlignment="1">
      <alignment vertical="center"/>
    </xf>
    <xf numFmtId="4" fontId="6" fillId="0" borderId="0" xfId="6" quotePrefix="1" applyNumberFormat="1" applyFont="1" applyAlignment="1">
      <alignment horizontal="center" vertical="center" wrapText="1"/>
    </xf>
    <xf numFmtId="9" fontId="6" fillId="0" borderId="0" xfId="14" applyFont="1" applyFill="1" applyBorder="1" applyAlignment="1" applyProtection="1">
      <alignment horizontal="center" vertical="center"/>
    </xf>
    <xf numFmtId="4" fontId="6" fillId="0" borderId="0" xfId="2" applyNumberFormat="1" applyFont="1" applyAlignment="1">
      <alignment horizontal="center" vertical="center"/>
    </xf>
    <xf numFmtId="168" fontId="6" fillId="0" borderId="0" xfId="15" applyNumberFormat="1" applyFont="1" applyFill="1" applyBorder="1" applyAlignment="1">
      <alignment vertical="center" wrapText="1"/>
    </xf>
    <xf numFmtId="2" fontId="6" fillId="0" borderId="0" xfId="16" applyNumberFormat="1" applyFont="1" applyAlignment="1">
      <alignment horizontal="center" vertical="center"/>
    </xf>
    <xf numFmtId="164" fontId="6" fillId="0" borderId="0" xfId="3" quotePrefix="1" applyNumberFormat="1" applyFont="1" applyAlignment="1">
      <alignment horizontal="center" vertical="top"/>
    </xf>
    <xf numFmtId="165" fontId="6" fillId="0" borderId="0" xfId="4" quotePrefix="1" applyFont="1" applyFill="1" applyBorder="1" applyAlignment="1">
      <alignment horizontal="center" vertical="top"/>
    </xf>
    <xf numFmtId="4" fontId="4" fillId="0" borderId="0" xfId="17" quotePrefix="1" applyNumberFormat="1" applyFont="1" applyAlignment="1">
      <alignment horizontal="right" vertical="center"/>
    </xf>
    <xf numFmtId="168" fontId="4" fillId="0" borderId="0" xfId="12" applyNumberFormat="1" applyFont="1"/>
    <xf numFmtId="0" fontId="6" fillId="0" borderId="0" xfId="3" applyFont="1" applyAlignment="1">
      <alignment horizontal="center" vertical="top"/>
    </xf>
    <xf numFmtId="0" fontId="6" fillId="0" borderId="0" xfId="3" applyFont="1" applyAlignment="1">
      <alignment horizontal="left" vertical="top" wrapText="1"/>
    </xf>
    <xf numFmtId="2" fontId="6" fillId="0" borderId="0" xfId="3" applyNumberFormat="1" applyFont="1" applyAlignment="1">
      <alignment horizontal="center"/>
    </xf>
    <xf numFmtId="0" fontId="6" fillId="0" borderId="0" xfId="3" applyFont="1" applyAlignment="1">
      <alignment horizontal="center"/>
    </xf>
    <xf numFmtId="165" fontId="6" fillId="0" borderId="0" xfId="4" applyFont="1" applyFill="1" applyBorder="1" applyAlignment="1">
      <alignment horizontal="center"/>
    </xf>
    <xf numFmtId="7" fontId="6" fillId="0" borderId="0" xfId="3" applyNumberFormat="1" applyFont="1" applyAlignment="1">
      <alignment horizontal="center"/>
    </xf>
    <xf numFmtId="0" fontId="6" fillId="0" borderId="0" xfId="3" applyFont="1" applyAlignment="1">
      <alignment vertical="center"/>
    </xf>
    <xf numFmtId="164" fontId="4" fillId="2" borderId="0" xfId="2" applyNumberFormat="1" applyFont="1" applyFill="1" applyAlignment="1">
      <alignment horizontal="center" vertical="center"/>
    </xf>
    <xf numFmtId="0" fontId="13" fillId="0" borderId="4" xfId="0" applyFont="1" applyBorder="1" applyAlignment="1">
      <alignment horizontal="center" vertical="top" wrapText="1"/>
    </xf>
    <xf numFmtId="0" fontId="13" fillId="0" borderId="5" xfId="0" applyFont="1" applyBorder="1" applyAlignment="1">
      <alignment horizontal="center" vertical="top" wrapText="1"/>
    </xf>
    <xf numFmtId="0" fontId="13" fillId="0" borderId="6" xfId="0" applyFont="1" applyBorder="1" applyAlignment="1">
      <alignment horizontal="center" vertical="top" wrapText="1"/>
    </xf>
    <xf numFmtId="0" fontId="14" fillId="0" borderId="7" xfId="0" applyFont="1" applyBorder="1" applyAlignment="1">
      <alignment horizontal="center"/>
    </xf>
    <xf numFmtId="169" fontId="0" fillId="0" borderId="0" xfId="0" applyNumberFormat="1"/>
    <xf numFmtId="0" fontId="2" fillId="0" borderId="0" xfId="0" applyFont="1" applyAlignment="1">
      <alignment vertical="top"/>
    </xf>
    <xf numFmtId="0" fontId="0" fillId="0" borderId="0" xfId="0" applyAlignment="1">
      <alignment vertical="top" wrapText="1"/>
    </xf>
    <xf numFmtId="0" fontId="2" fillId="0" borderId="0" xfId="0" applyFont="1"/>
    <xf numFmtId="49" fontId="0" fillId="0" borderId="0" xfId="0" applyNumberFormat="1" applyAlignment="1">
      <alignment horizontal="left"/>
    </xf>
  </cellXfs>
  <cellStyles count="18">
    <cellStyle name="Millares 16" xfId="4" xr:uid="{269F79FA-89D7-406E-AC68-361C59F8E418}"/>
    <cellStyle name="Millares 25" xfId="13" xr:uid="{92A20F1A-3CD8-491A-934D-50044592784C}"/>
    <cellStyle name="Moneda" xfId="1" builtinId="4"/>
    <cellStyle name="Moneda 12 2" xfId="15" xr:uid="{9D8F7973-09C7-4B55-99AA-0A655763FC14}"/>
    <cellStyle name="Moneda 6 3 2" xfId="8" xr:uid="{02555F45-96B3-493E-BFB1-002810AD5FB7}"/>
    <cellStyle name="Moneda_CUBICACION 1ERA Y FINAL CALLE LAS CARRERAS 2DA. ETAPA." xfId="5" xr:uid="{5501FA2C-7201-46AF-A069-90C820633A72}"/>
    <cellStyle name="Normal" xfId="0" builtinId="0"/>
    <cellStyle name="Normal 10 2 2 2" xfId="2" xr:uid="{0278BE76-3602-4AED-B375-9AC36584C374}"/>
    <cellStyle name="Normal 143 2 2" xfId="11" xr:uid="{055D53EE-2B45-444F-8DC1-89309D35B088}"/>
    <cellStyle name="Normal 2 10 2 2" xfId="10" xr:uid="{AA382CA4-4BC5-4DDE-8571-CBA6BA23A8DC}"/>
    <cellStyle name="Normal 2 2 2 2 2 2 2 2 2" xfId="7" xr:uid="{9B6862FB-17CE-4900-B497-0321DDE9401D}"/>
    <cellStyle name="Normal 26 2" xfId="9" xr:uid="{48377FF1-BAA3-47DE-A904-F45A3B282E21}"/>
    <cellStyle name="Normal 3 10" xfId="17" xr:uid="{D9F390F6-847B-48ED-82F6-F6907F1EAE66}"/>
    <cellStyle name="Normal 3 6 2 2" xfId="12" xr:uid="{172BBC28-A82A-4AC1-ABB8-EEC29AC46016}"/>
    <cellStyle name="Normal 3_PRESUPTO CALLES DEL MUNIC. DE GUERRA" xfId="6" xr:uid="{E17B644D-9009-4EF1-897D-BA40AE2AEA90}"/>
    <cellStyle name="Normal_CUBICACION 1ERA Y FINAL CALLE LAS CARRERAS 2DA. ETAPA." xfId="3" xr:uid="{3084E550-B601-4F98-B846-E31F188D6893}"/>
    <cellStyle name="Normal_CUBICACION DE MENDEZ" xfId="16" xr:uid="{7385A70C-6627-4733-BD81-4B92F283F7E1}"/>
    <cellStyle name="Porcentual 2 2" xfId="14" xr:uid="{356E987B-4C9C-4CB2-B7C9-9D8AD06B64C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277091</xdr:colOff>
      <xdr:row>0</xdr:row>
      <xdr:rowOff>173182</xdr:rowOff>
    </xdr:from>
    <xdr:to>
      <xdr:col>6</xdr:col>
      <xdr:colOff>1021773</xdr:colOff>
      <xdr:row>7</xdr:row>
      <xdr:rowOff>207818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C3F1E97-0659-4409-B2C9-CF19DD3517A1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019" b="86229"/>
        <a:stretch/>
      </xdr:blipFill>
      <xdr:spPr bwMode="auto">
        <a:xfrm>
          <a:off x="1039091" y="173182"/>
          <a:ext cx="9663546" cy="173181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AYUNTAMIENTO\PARA%20LICITAR%20A%20FIN%20DE%20A&#209;O%202025\PARQUE%20RIO%20ARRIBA\PRESUP.%20PARQUE%20RIO%20ARRIBA%20PROPUESTA%20ESTAMPADO%20-%208M.xlsx" TargetMode="External"/><Relationship Id="rId1" Type="http://schemas.openxmlformats.org/officeDocument/2006/relationships/externalLinkPath" Target="PRESUP.%20PARQUE%20RIO%20ARRIBA%20PROPUESTA%20ESTAMPADO%20-%208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NALISIS (2)"/>
      <sheetName val="CUANTIA BETSY "/>
      <sheetName val="MATERIALES  CLIMATIZACION"/>
      <sheetName val="ANALISIS DE COTIZACION DE SCI"/>
      <sheetName val="Presupuesto"/>
      <sheetName val="PR-101 C "/>
      <sheetName val="MT-102 C"/>
      <sheetName val="MT-104 C "/>
      <sheetName val="MT-105 C"/>
      <sheetName val="MT-106 C "/>
      <sheetName val="F1-MT C"/>
      <sheetName val="F1-BT C "/>
      <sheetName val="BT-101 C    "/>
      <sheetName val="BT-102 C   "/>
      <sheetName val="BT-104 C  "/>
      <sheetName val="SU-BT C"/>
      <sheetName val="HA-100A C "/>
      <sheetName val="HA-100b  C"/>
      <sheetName val="TR-104 C"/>
      <sheetName val="TR-105 C"/>
      <sheetName val="AC-102C"/>
      <sheetName val="AP-102 C"/>
      <sheetName val="Materiales"/>
      <sheetName val="PRESUPUESTO CEMENTERIO"/>
      <sheetName val="VOLUMETRÍA"/>
      <sheetName val="CUANTIA CEMENTERIO"/>
      <sheetName val="PRESUPUESTO  (2)"/>
      <sheetName val="PRESUPUESTO "/>
      <sheetName val="VOLUMETRÍA "/>
      <sheetName val="CUANTIA PARQUE"/>
      <sheetName val="ANALISIS"/>
      <sheetName val="ANALISIS MARIA DE LOS SANTOS"/>
      <sheetName val="EQUIPOS Y MOV TIERRAS"/>
      <sheetName val="LOTES UNIFICADOS"/>
      <sheetName val="CUANTIA "/>
      <sheetName val="CUANTIA  MIVEH"/>
      <sheetName val="Electrificación e iluminacion"/>
      <sheetName val="MATERIALES E INSUMOS"/>
      <sheetName val="ANALISIS COTIZACIONES"/>
      <sheetName val="Hoja1"/>
      <sheetName val="MANO DE OBRA"/>
      <sheetName val="Hoja3"/>
      <sheetName val="Hoja2"/>
      <sheetName val="CUANTIA"/>
      <sheetName val="ANALISIS DE COST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>
        <row r="7">
          <cell r="B7">
            <v>1048.8900000000001</v>
          </cell>
        </row>
        <row r="12">
          <cell r="B12">
            <v>1048.8900000000001</v>
          </cell>
        </row>
        <row r="15">
          <cell r="A15">
            <v>137.41</v>
          </cell>
        </row>
        <row r="112">
          <cell r="B112">
            <v>20</v>
          </cell>
        </row>
        <row r="115">
          <cell r="B115">
            <v>15</v>
          </cell>
        </row>
        <row r="214">
          <cell r="B214">
            <v>5.44</v>
          </cell>
        </row>
        <row r="234">
          <cell r="E234">
            <v>5.7511187999999995</v>
          </cell>
        </row>
        <row r="236">
          <cell r="A236">
            <v>3.7555455600000016</v>
          </cell>
        </row>
      </sheetData>
      <sheetData sheetId="29" refreshError="1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83"/>
  <sheetViews>
    <sheetView tabSelected="1" zoomScale="55" workbookViewId="0">
      <selection activeCell="D13" sqref="D13"/>
    </sheetView>
  </sheetViews>
  <sheetFormatPr baseColWidth="10" defaultColWidth="9.140625" defaultRowHeight="15" x14ac:dyDescent="0.25"/>
  <cols>
    <col min="1" max="1" width="11.42578125" customWidth="1"/>
    <col min="2" max="2" width="62.5703125" customWidth="1"/>
    <col min="3" max="3" width="14.85546875" customWidth="1"/>
    <col min="4" max="4" width="15.42578125" customWidth="1"/>
    <col min="5" max="5" width="16.7109375" customWidth="1"/>
    <col min="6" max="6" width="24.28515625" customWidth="1"/>
    <col min="7" max="7" width="32.42578125" customWidth="1"/>
  </cols>
  <sheetData>
    <row r="1" spans="1:7" ht="18.75" x14ac:dyDescent="0.25">
      <c r="A1" s="68"/>
      <c r="B1" s="68"/>
      <c r="C1" s="68"/>
      <c r="D1" s="68"/>
      <c r="E1" s="68"/>
      <c r="F1" s="68"/>
      <c r="G1" s="68"/>
    </row>
    <row r="2" spans="1:7" ht="18.75" x14ac:dyDescent="0.25">
      <c r="A2" s="68"/>
      <c r="B2" s="68"/>
      <c r="C2" s="68"/>
      <c r="D2" s="68"/>
      <c r="E2" s="68"/>
      <c r="F2" s="68"/>
      <c r="G2" s="68"/>
    </row>
    <row r="3" spans="1:7" ht="18.75" x14ac:dyDescent="0.25">
      <c r="A3" s="68"/>
      <c r="B3" s="68"/>
      <c r="C3" s="68"/>
      <c r="D3" s="68"/>
      <c r="E3" s="68"/>
      <c r="F3" s="68"/>
      <c r="G3" s="68"/>
    </row>
    <row r="4" spans="1:7" ht="18.75" x14ac:dyDescent="0.25">
      <c r="A4" s="68"/>
      <c r="B4" s="68"/>
      <c r="C4" s="68"/>
      <c r="D4" s="68"/>
      <c r="E4" s="68"/>
      <c r="F4" s="68"/>
      <c r="G4" s="68"/>
    </row>
    <row r="5" spans="1:7" ht="18.75" x14ac:dyDescent="0.25">
      <c r="A5" s="68"/>
      <c r="B5" s="68"/>
      <c r="C5" s="68"/>
      <c r="D5" s="68"/>
      <c r="E5" s="68"/>
      <c r="F5" s="68"/>
      <c r="G5" s="68"/>
    </row>
    <row r="6" spans="1:7" ht="18.75" x14ac:dyDescent="0.25">
      <c r="A6" s="68"/>
      <c r="B6" s="68"/>
      <c r="C6" s="68"/>
      <c r="D6" s="68"/>
      <c r="E6" s="68"/>
      <c r="F6" s="68"/>
      <c r="G6" s="68"/>
    </row>
    <row r="7" spans="1:7" ht="18.75" x14ac:dyDescent="0.25">
      <c r="A7" s="68"/>
      <c r="B7" s="68"/>
      <c r="C7" s="68"/>
      <c r="D7" s="68"/>
      <c r="E7" s="68"/>
      <c r="F7" s="68"/>
      <c r="G7" s="68"/>
    </row>
    <row r="8" spans="1:7" ht="18.75" x14ac:dyDescent="0.25">
      <c r="A8" s="68"/>
      <c r="B8" s="68"/>
      <c r="C8" s="68"/>
      <c r="D8" s="68"/>
      <c r="E8" s="68"/>
      <c r="F8" s="68"/>
      <c r="G8" s="68"/>
    </row>
    <row r="9" spans="1:7" ht="19.5" thickBot="1" x14ac:dyDescent="0.3">
      <c r="A9" s="68"/>
      <c r="B9" s="68"/>
      <c r="C9" s="68"/>
      <c r="D9" s="68"/>
      <c r="E9" s="68"/>
      <c r="F9" s="68"/>
      <c r="G9" s="68"/>
    </row>
    <row r="10" spans="1:7" ht="28.5" thickBot="1" x14ac:dyDescent="0.3">
      <c r="A10" s="69" t="s">
        <v>146</v>
      </c>
      <c r="B10" s="70"/>
      <c r="C10" s="70"/>
      <c r="D10" s="70"/>
      <c r="E10" s="70"/>
      <c r="F10" s="70"/>
      <c r="G10" s="71"/>
    </row>
    <row r="11" spans="1:7" ht="18.75" x14ac:dyDescent="0.3">
      <c r="A11" s="72"/>
      <c r="B11" s="72"/>
      <c r="C11" s="72"/>
      <c r="D11" s="72"/>
      <c r="E11" s="72"/>
      <c r="F11" s="72"/>
      <c r="G11" s="72"/>
    </row>
    <row r="12" spans="1:7" x14ac:dyDescent="0.25">
      <c r="F12" s="73"/>
    </row>
    <row r="13" spans="1:7" x14ac:dyDescent="0.25">
      <c r="A13" s="74" t="s">
        <v>147</v>
      </c>
      <c r="B13" s="75" t="s">
        <v>151</v>
      </c>
    </row>
    <row r="14" spans="1:7" x14ac:dyDescent="0.25">
      <c r="A14" s="76" t="s">
        <v>148</v>
      </c>
      <c r="B14" t="s">
        <v>152</v>
      </c>
    </row>
    <row r="15" spans="1:7" x14ac:dyDescent="0.25">
      <c r="A15" s="76" t="s">
        <v>149</v>
      </c>
      <c r="B15" s="77" t="s">
        <v>150</v>
      </c>
    </row>
    <row r="16" spans="1:7" ht="18.75" x14ac:dyDescent="0.25">
      <c r="A16" s="68"/>
      <c r="B16" s="68"/>
      <c r="C16" s="68"/>
      <c r="D16" s="68"/>
      <c r="E16" s="68"/>
      <c r="F16" s="68"/>
      <c r="G16" s="68"/>
    </row>
    <row r="17" spans="1:7" ht="18.75" x14ac:dyDescent="0.25">
      <c r="A17" s="1" t="s">
        <v>0</v>
      </c>
      <c r="B17" s="1"/>
      <c r="C17" s="1"/>
      <c r="D17" s="1"/>
      <c r="E17" s="1"/>
      <c r="F17" s="1"/>
      <c r="G17" s="1"/>
    </row>
    <row r="18" spans="1:7" ht="18.75" x14ac:dyDescent="0.25">
      <c r="A18" s="2" t="s">
        <v>1</v>
      </c>
      <c r="B18" s="2"/>
      <c r="C18" s="2"/>
      <c r="D18" s="2"/>
      <c r="E18" s="2"/>
      <c r="F18" s="2"/>
      <c r="G18" s="2"/>
    </row>
    <row r="19" spans="1:7" ht="18.75" x14ac:dyDescent="0.25">
      <c r="A19" s="3" t="s">
        <v>2</v>
      </c>
      <c r="B19" s="4" t="s">
        <v>3</v>
      </c>
      <c r="C19" s="5" t="s">
        <v>4</v>
      </c>
      <c r="D19" s="3" t="s">
        <v>5</v>
      </c>
      <c r="E19" s="6" t="s">
        <v>6</v>
      </c>
      <c r="F19" s="7" t="s">
        <v>7</v>
      </c>
      <c r="G19" s="7" t="s">
        <v>8</v>
      </c>
    </row>
    <row r="20" spans="1:7" ht="18.75" x14ac:dyDescent="0.25">
      <c r="A20" s="8"/>
      <c r="B20" s="8"/>
      <c r="C20" s="8"/>
      <c r="D20" s="8"/>
      <c r="E20" s="9"/>
      <c r="F20" s="8"/>
      <c r="G20" s="8"/>
    </row>
    <row r="21" spans="1:7" ht="18.75" x14ac:dyDescent="0.25">
      <c r="A21" s="10">
        <v>1</v>
      </c>
      <c r="B21" s="11" t="s">
        <v>9</v>
      </c>
      <c r="C21" s="12"/>
      <c r="D21" s="13"/>
      <c r="E21" s="14"/>
      <c r="F21" s="13"/>
      <c r="G21" s="13"/>
    </row>
    <row r="22" spans="1:7" ht="18.75" x14ac:dyDescent="0.25">
      <c r="A22" s="15">
        <f>A21+0.01</f>
        <v>1.01</v>
      </c>
      <c r="B22" s="13" t="s">
        <v>10</v>
      </c>
      <c r="C22" s="12">
        <f>'[1]VOLUMETRÍA '!$B$7</f>
        <v>1048.8900000000001</v>
      </c>
      <c r="D22" s="16" t="s">
        <v>11</v>
      </c>
      <c r="E22" s="17">
        <v>0</v>
      </c>
      <c r="F22" s="18">
        <f t="shared" ref="F22:F25" si="0">ROUND(C22*E22,2)</f>
        <v>0</v>
      </c>
      <c r="G22" s="13"/>
    </row>
    <row r="23" spans="1:7" ht="18.75" x14ac:dyDescent="0.25">
      <c r="A23" s="15">
        <f t="shared" ref="A23:A25" si="1">A22+0.01</f>
        <v>1.02</v>
      </c>
      <c r="B23" s="19" t="s">
        <v>12</v>
      </c>
      <c r="C23" s="12">
        <v>2</v>
      </c>
      <c r="D23" s="20" t="s">
        <v>13</v>
      </c>
      <c r="E23" s="17">
        <v>0</v>
      </c>
      <c r="F23" s="18">
        <f t="shared" si="0"/>
        <v>0</v>
      </c>
      <c r="G23" s="21"/>
    </row>
    <row r="24" spans="1:7" ht="18.75" x14ac:dyDescent="0.25">
      <c r="A24" s="15">
        <f t="shared" si="1"/>
        <v>1.03</v>
      </c>
      <c r="B24" s="19" t="s">
        <v>14</v>
      </c>
      <c r="C24" s="12">
        <v>1</v>
      </c>
      <c r="D24" s="20" t="s">
        <v>15</v>
      </c>
      <c r="E24" s="17">
        <v>0</v>
      </c>
      <c r="F24" s="18">
        <f t="shared" si="0"/>
        <v>0</v>
      </c>
      <c r="G24" s="21"/>
    </row>
    <row r="25" spans="1:7" ht="56.25" x14ac:dyDescent="0.25">
      <c r="A25" s="15">
        <f t="shared" si="1"/>
        <v>1.04</v>
      </c>
      <c r="B25" s="19" t="s">
        <v>16</v>
      </c>
      <c r="C25" s="12">
        <f>'[1]VOLUMETRÍA '!$A$15</f>
        <v>137.41</v>
      </c>
      <c r="D25" s="20" t="s">
        <v>17</v>
      </c>
      <c r="E25" s="17">
        <v>0</v>
      </c>
      <c r="F25" s="18">
        <f t="shared" si="0"/>
        <v>0</v>
      </c>
      <c r="G25" s="21"/>
    </row>
    <row r="26" spans="1:7" ht="18.75" x14ac:dyDescent="0.3">
      <c r="A26" s="20"/>
      <c r="B26" s="19" t="s">
        <v>18</v>
      </c>
      <c r="C26" s="15"/>
      <c r="D26" s="22"/>
      <c r="E26" s="17"/>
      <c r="F26" s="21" t="s">
        <v>19</v>
      </c>
      <c r="G26" s="21">
        <f>SUM(F22:F25)</f>
        <v>0</v>
      </c>
    </row>
    <row r="27" spans="1:7" ht="18.75" x14ac:dyDescent="0.3">
      <c r="A27" s="20"/>
      <c r="B27" s="19"/>
      <c r="C27" s="15"/>
      <c r="D27" s="22"/>
      <c r="E27" s="17"/>
      <c r="F27" s="21"/>
      <c r="G27" s="21"/>
    </row>
    <row r="28" spans="1:7" ht="18.75" x14ac:dyDescent="0.25">
      <c r="A28" s="10">
        <v>2</v>
      </c>
      <c r="B28" s="11" t="s">
        <v>20</v>
      </c>
      <c r="C28" s="15"/>
      <c r="D28" s="13"/>
      <c r="E28" s="17"/>
      <c r="F28" s="13"/>
      <c r="G28" s="13"/>
    </row>
    <row r="29" spans="1:7" ht="37.5" x14ac:dyDescent="0.25">
      <c r="A29" s="15">
        <f t="shared" ref="A29:A31" si="2">A28+0.01</f>
        <v>2.0099999999999998</v>
      </c>
      <c r="B29" s="19" t="s">
        <v>21</v>
      </c>
      <c r="C29" s="12">
        <f>'[1]VOLUMETRÍA '!$B$12</f>
        <v>1048.8900000000001</v>
      </c>
      <c r="D29" s="20" t="s">
        <v>11</v>
      </c>
      <c r="E29" s="17">
        <v>0</v>
      </c>
      <c r="F29" s="18">
        <f t="shared" ref="F29:F31" si="3">ROUND(C29*E29,2)</f>
        <v>0</v>
      </c>
      <c r="G29" s="21"/>
    </row>
    <row r="30" spans="1:7" ht="18.75" x14ac:dyDescent="0.25">
      <c r="A30" s="15">
        <f t="shared" si="2"/>
        <v>2.0199999999999996</v>
      </c>
      <c r="B30" s="19" t="s">
        <v>22</v>
      </c>
      <c r="C30" s="12">
        <v>629.33000000000004</v>
      </c>
      <c r="D30" s="20" t="s">
        <v>23</v>
      </c>
      <c r="E30" s="17">
        <v>0</v>
      </c>
      <c r="F30" s="18">
        <f t="shared" si="3"/>
        <v>0</v>
      </c>
      <c r="G30" s="21"/>
    </row>
    <row r="31" spans="1:7" ht="18.75" x14ac:dyDescent="0.25">
      <c r="A31" s="15">
        <f t="shared" si="2"/>
        <v>2.0299999999999994</v>
      </c>
      <c r="B31" s="19" t="s">
        <v>24</v>
      </c>
      <c r="C31" s="12">
        <f>+C29*0.1*1.3</f>
        <v>136.35570000000001</v>
      </c>
      <c r="D31" s="20" t="s">
        <v>25</v>
      </c>
      <c r="E31" s="17">
        <v>0</v>
      </c>
      <c r="F31" s="18">
        <f t="shared" si="3"/>
        <v>0</v>
      </c>
      <c r="G31" s="21"/>
    </row>
    <row r="32" spans="1:7" ht="18.75" x14ac:dyDescent="0.3">
      <c r="A32" s="20"/>
      <c r="B32" s="19" t="s">
        <v>18</v>
      </c>
      <c r="C32" s="15"/>
      <c r="D32" s="22"/>
      <c r="E32" s="14"/>
      <c r="F32" s="21" t="s">
        <v>19</v>
      </c>
      <c r="G32" s="21">
        <f>SUM(F29:F31)</f>
        <v>0</v>
      </c>
    </row>
    <row r="33" spans="1:7" ht="18.75" x14ac:dyDescent="0.3">
      <c r="A33" s="20"/>
      <c r="B33" s="19"/>
      <c r="C33" s="15"/>
      <c r="D33" s="22"/>
      <c r="E33" s="14"/>
      <c r="F33" s="21"/>
      <c r="G33" s="21"/>
    </row>
    <row r="34" spans="1:7" ht="20.25" x14ac:dyDescent="0.25">
      <c r="A34" s="23"/>
      <c r="B34" s="24" t="s">
        <v>26</v>
      </c>
      <c r="C34" s="24"/>
      <c r="D34" s="23"/>
      <c r="E34" s="25"/>
      <c r="F34" s="23"/>
      <c r="G34" s="23"/>
    </row>
    <row r="35" spans="1:7" ht="18.75" x14ac:dyDescent="0.25">
      <c r="A35" s="26">
        <v>3</v>
      </c>
      <c r="B35" s="11" t="s">
        <v>27</v>
      </c>
      <c r="C35" s="12"/>
      <c r="D35" s="13"/>
      <c r="E35" s="14"/>
      <c r="F35" s="13"/>
      <c r="G35" s="13"/>
    </row>
    <row r="36" spans="1:7" ht="18.75" x14ac:dyDescent="0.25">
      <c r="A36" s="15">
        <f t="shared" ref="A36:A46" si="4">A35+0.01</f>
        <v>3.01</v>
      </c>
      <c r="B36" s="27" t="s">
        <v>28</v>
      </c>
      <c r="C36" s="12">
        <v>45.84</v>
      </c>
      <c r="D36" s="20" t="s">
        <v>23</v>
      </c>
      <c r="E36" s="14">
        <v>0</v>
      </c>
      <c r="F36" s="18">
        <f>ROUND(C36*E36,2)</f>
        <v>0</v>
      </c>
      <c r="G36" s="21"/>
    </row>
    <row r="37" spans="1:7" ht="18.75" x14ac:dyDescent="0.25">
      <c r="A37" s="15">
        <f t="shared" si="4"/>
        <v>3.0199999999999996</v>
      </c>
      <c r="B37" s="27" t="s">
        <v>29</v>
      </c>
      <c r="C37" s="12">
        <v>22.92</v>
      </c>
      <c r="D37" s="20" t="s">
        <v>23</v>
      </c>
      <c r="E37" s="14">
        <v>0</v>
      </c>
      <c r="F37" s="18">
        <f>ROUND(C37*E37,2)</f>
        <v>0</v>
      </c>
      <c r="G37" s="21"/>
    </row>
    <row r="38" spans="1:7" ht="18.75" x14ac:dyDescent="0.25">
      <c r="A38" s="15">
        <f t="shared" si="4"/>
        <v>3.0299999999999994</v>
      </c>
      <c r="B38" s="19" t="s">
        <v>30</v>
      </c>
      <c r="C38" s="12">
        <v>152.81</v>
      </c>
      <c r="D38" s="20" t="s">
        <v>11</v>
      </c>
      <c r="E38" s="14">
        <v>0</v>
      </c>
      <c r="F38" s="18">
        <f t="shared" ref="F38:F41" si="5">ROUND(C38*E38,2)</f>
        <v>0</v>
      </c>
      <c r="G38" s="21"/>
    </row>
    <row r="39" spans="1:7" ht="18.75" x14ac:dyDescent="0.25">
      <c r="A39" s="15">
        <f t="shared" si="4"/>
        <v>3.0399999999999991</v>
      </c>
      <c r="B39" s="19" t="s">
        <v>31</v>
      </c>
      <c r="C39" s="12">
        <f>152.81+92+24.99+15.48</f>
        <v>285.28000000000003</v>
      </c>
      <c r="D39" s="20" t="s">
        <v>11</v>
      </c>
      <c r="E39" s="14">
        <v>0</v>
      </c>
      <c r="F39" s="18">
        <f t="shared" si="5"/>
        <v>0</v>
      </c>
      <c r="G39" s="21"/>
    </row>
    <row r="40" spans="1:7" ht="18.75" x14ac:dyDescent="0.25">
      <c r="A40" s="15">
        <f t="shared" si="4"/>
        <v>3.0499999999999989</v>
      </c>
      <c r="B40" s="19" t="s">
        <v>32</v>
      </c>
      <c r="C40" s="12">
        <f>254.67+30.2</f>
        <v>284.87</v>
      </c>
      <c r="D40" s="20" t="s">
        <v>33</v>
      </c>
      <c r="E40" s="14">
        <v>0</v>
      </c>
      <c r="F40" s="18">
        <f t="shared" si="5"/>
        <v>0</v>
      </c>
      <c r="G40" s="21"/>
    </row>
    <row r="41" spans="1:7" ht="18.75" x14ac:dyDescent="0.25">
      <c r="A41" s="15">
        <f t="shared" si="4"/>
        <v>3.0599999999999987</v>
      </c>
      <c r="B41" s="19" t="s">
        <v>34</v>
      </c>
      <c r="C41" s="12">
        <f>509.38+30</f>
        <v>539.38</v>
      </c>
      <c r="D41" s="20" t="s">
        <v>33</v>
      </c>
      <c r="E41" s="14">
        <v>0</v>
      </c>
      <c r="F41" s="18">
        <f t="shared" si="5"/>
        <v>0</v>
      </c>
      <c r="G41" s="21"/>
    </row>
    <row r="42" spans="1:7" ht="18.75" x14ac:dyDescent="0.25">
      <c r="A42" s="15">
        <f t="shared" si="4"/>
        <v>3.0699999999999985</v>
      </c>
      <c r="B42" s="27" t="s">
        <v>35</v>
      </c>
      <c r="C42" s="12">
        <v>10</v>
      </c>
      <c r="D42" s="20" t="s">
        <v>36</v>
      </c>
      <c r="E42" s="17">
        <v>0</v>
      </c>
      <c r="F42" s="18">
        <f>ROUND(C42*E42,2)</f>
        <v>0</v>
      </c>
      <c r="G42" s="21"/>
    </row>
    <row r="43" spans="1:7" ht="18.75" x14ac:dyDescent="0.25">
      <c r="A43" s="15">
        <f t="shared" si="4"/>
        <v>3.0799999999999983</v>
      </c>
      <c r="B43" s="19" t="s">
        <v>37</v>
      </c>
      <c r="C43" s="12">
        <v>15</v>
      </c>
      <c r="D43" s="20" t="s">
        <v>36</v>
      </c>
      <c r="E43" s="17">
        <v>0</v>
      </c>
      <c r="F43" s="18">
        <f t="shared" ref="F43:F44" si="6">ROUND(C43*E43,2)</f>
        <v>0</v>
      </c>
      <c r="G43" s="21"/>
    </row>
    <row r="44" spans="1:7" ht="18.75" x14ac:dyDescent="0.25">
      <c r="A44" s="15">
        <f t="shared" si="4"/>
        <v>3.0899999999999981</v>
      </c>
      <c r="B44" s="19" t="s">
        <v>38</v>
      </c>
      <c r="C44" s="12">
        <v>849</v>
      </c>
      <c r="D44" s="20" t="s">
        <v>36</v>
      </c>
      <c r="E44" s="17">
        <v>0</v>
      </c>
      <c r="F44" s="18">
        <f t="shared" si="6"/>
        <v>0</v>
      </c>
      <c r="G44" s="21"/>
    </row>
    <row r="45" spans="1:7" ht="18.75" x14ac:dyDescent="0.25">
      <c r="A45" s="15">
        <f t="shared" si="4"/>
        <v>3.0999999999999979</v>
      </c>
      <c r="B45" s="19" t="s">
        <v>39</v>
      </c>
      <c r="C45" s="12">
        <v>89.33</v>
      </c>
      <c r="D45" s="20" t="s">
        <v>23</v>
      </c>
      <c r="E45" s="17">
        <v>0</v>
      </c>
      <c r="F45" s="18">
        <f>ROUND(C45*E45,2)</f>
        <v>0</v>
      </c>
      <c r="G45" s="28"/>
    </row>
    <row r="46" spans="1:7" ht="18.75" x14ac:dyDescent="0.25">
      <c r="A46" s="15">
        <f t="shared" si="4"/>
        <v>3.1099999999999977</v>
      </c>
      <c r="B46" s="19" t="s">
        <v>40</v>
      </c>
      <c r="C46" s="12">
        <v>297.8</v>
      </c>
      <c r="D46" s="20" t="s">
        <v>11</v>
      </c>
      <c r="E46" s="17">
        <v>0</v>
      </c>
      <c r="F46" s="18">
        <f>ROUND(C46*E46,2)</f>
        <v>0</v>
      </c>
      <c r="G46" s="28"/>
    </row>
    <row r="47" spans="1:7" ht="18.75" x14ac:dyDescent="0.25">
      <c r="A47" s="10"/>
      <c r="B47" s="11"/>
      <c r="C47" s="15"/>
      <c r="D47" s="13"/>
      <c r="E47" s="14"/>
      <c r="F47" s="21" t="s">
        <v>19</v>
      </c>
      <c r="G47" s="21">
        <f>SUM(F36:F46)</f>
        <v>0</v>
      </c>
    </row>
    <row r="48" spans="1:7" ht="18.75" x14ac:dyDescent="0.25">
      <c r="A48" s="10"/>
      <c r="B48" s="27"/>
      <c r="C48" s="15"/>
      <c r="D48" s="13"/>
      <c r="E48" s="14"/>
      <c r="F48" s="13"/>
      <c r="G48" s="13"/>
    </row>
    <row r="49" spans="1:7" ht="20.25" x14ac:dyDescent="0.25">
      <c r="A49" s="29"/>
      <c r="B49" s="30" t="s">
        <v>41</v>
      </c>
      <c r="C49" s="30"/>
      <c r="D49" s="31"/>
      <c r="E49" s="32"/>
      <c r="F49" s="31"/>
      <c r="G49" s="33"/>
    </row>
    <row r="50" spans="1:7" ht="18.75" x14ac:dyDescent="0.25">
      <c r="A50" s="10">
        <v>1</v>
      </c>
      <c r="B50" s="23" t="s">
        <v>42</v>
      </c>
      <c r="C50" s="34"/>
      <c r="D50" s="23"/>
      <c r="E50" s="25"/>
      <c r="F50" s="23"/>
      <c r="G50" s="23"/>
    </row>
    <row r="51" spans="1:7" ht="18.75" x14ac:dyDescent="0.25">
      <c r="A51" s="15">
        <f t="shared" ref="A51:A60" si="7">A50+0.01</f>
        <v>1.01</v>
      </c>
      <c r="B51" s="27" t="s">
        <v>43</v>
      </c>
      <c r="C51" s="12">
        <v>4</v>
      </c>
      <c r="D51" s="20" t="s">
        <v>11</v>
      </c>
      <c r="E51" s="14">
        <v>0</v>
      </c>
      <c r="F51" s="18">
        <f>ROUND(C51*E51,2)</f>
        <v>0</v>
      </c>
      <c r="G51" s="21"/>
    </row>
    <row r="52" spans="1:7" ht="18.75" x14ac:dyDescent="0.25">
      <c r="A52" s="15">
        <f t="shared" si="7"/>
        <v>1.02</v>
      </c>
      <c r="B52" s="27" t="s">
        <v>44</v>
      </c>
      <c r="C52" s="12">
        <v>1.51</v>
      </c>
      <c r="D52" s="20" t="s">
        <v>23</v>
      </c>
      <c r="E52" s="14">
        <v>0</v>
      </c>
      <c r="F52" s="18">
        <f t="shared" ref="F52:F60" si="8">ROUND(C52*E52,2)</f>
        <v>0</v>
      </c>
      <c r="G52" s="21"/>
    </row>
    <row r="53" spans="1:7" ht="37.5" x14ac:dyDescent="0.25">
      <c r="A53" s="15">
        <f t="shared" si="7"/>
        <v>1.03</v>
      </c>
      <c r="B53" s="27" t="s">
        <v>45</v>
      </c>
      <c r="C53" s="12">
        <v>0.84</v>
      </c>
      <c r="D53" s="20" t="s">
        <v>23</v>
      </c>
      <c r="E53" s="14">
        <v>0</v>
      </c>
      <c r="F53" s="18">
        <f t="shared" si="8"/>
        <v>0</v>
      </c>
      <c r="G53" s="21"/>
    </row>
    <row r="54" spans="1:7" ht="37.5" x14ac:dyDescent="0.25">
      <c r="A54" s="15">
        <f t="shared" si="7"/>
        <v>1.04</v>
      </c>
      <c r="B54" s="27" t="s">
        <v>46</v>
      </c>
      <c r="C54" s="12">
        <v>2.39</v>
      </c>
      <c r="D54" s="20" t="s">
        <v>23</v>
      </c>
      <c r="E54" s="14">
        <v>0</v>
      </c>
      <c r="F54" s="18">
        <f t="shared" si="8"/>
        <v>0</v>
      </c>
      <c r="G54" s="21"/>
    </row>
    <row r="55" spans="1:7" ht="18.75" x14ac:dyDescent="0.25">
      <c r="A55" s="15">
        <f t="shared" si="7"/>
        <v>1.05</v>
      </c>
      <c r="B55" s="27" t="s">
        <v>47</v>
      </c>
      <c r="C55" s="12">
        <v>2</v>
      </c>
      <c r="D55" s="20" t="s">
        <v>11</v>
      </c>
      <c r="E55" s="14">
        <v>0</v>
      </c>
      <c r="F55" s="18">
        <f t="shared" si="8"/>
        <v>0</v>
      </c>
      <c r="G55" s="21"/>
    </row>
    <row r="56" spans="1:7" ht="18.75" x14ac:dyDescent="0.25">
      <c r="A56" s="15">
        <f t="shared" si="7"/>
        <v>1.06</v>
      </c>
      <c r="B56" s="27" t="s">
        <v>48</v>
      </c>
      <c r="C56" s="12">
        <v>4</v>
      </c>
      <c r="D56" s="20" t="s">
        <v>11</v>
      </c>
      <c r="E56" s="14">
        <v>0</v>
      </c>
      <c r="F56" s="18">
        <f t="shared" si="8"/>
        <v>0</v>
      </c>
      <c r="G56" s="21"/>
    </row>
    <row r="57" spans="1:7" ht="18.75" x14ac:dyDescent="0.25">
      <c r="A57" s="15">
        <f t="shared" si="7"/>
        <v>1.07</v>
      </c>
      <c r="B57" s="27" t="s">
        <v>49</v>
      </c>
      <c r="C57" s="12">
        <v>1.5</v>
      </c>
      <c r="D57" s="20" t="s">
        <v>11</v>
      </c>
      <c r="E57" s="14">
        <v>0</v>
      </c>
      <c r="F57" s="18">
        <f t="shared" si="8"/>
        <v>0</v>
      </c>
      <c r="G57" s="21"/>
    </row>
    <row r="58" spans="1:7" ht="18.75" x14ac:dyDescent="0.25">
      <c r="A58" s="15">
        <f t="shared" si="7"/>
        <v>1.08</v>
      </c>
      <c r="B58" s="27" t="s">
        <v>50</v>
      </c>
      <c r="C58" s="12">
        <v>13</v>
      </c>
      <c r="D58" s="20" t="s">
        <v>11</v>
      </c>
      <c r="E58" s="14">
        <v>0</v>
      </c>
      <c r="F58" s="18">
        <f t="shared" si="8"/>
        <v>0</v>
      </c>
      <c r="G58" s="21"/>
    </row>
    <row r="59" spans="1:7" ht="18.75" x14ac:dyDescent="0.25">
      <c r="A59" s="15">
        <f t="shared" si="7"/>
        <v>1.0900000000000001</v>
      </c>
      <c r="B59" s="27" t="s">
        <v>51</v>
      </c>
      <c r="C59" s="12">
        <v>3.9</v>
      </c>
      <c r="D59" s="20" t="s">
        <v>11</v>
      </c>
      <c r="E59" s="14">
        <v>0</v>
      </c>
      <c r="F59" s="18">
        <f t="shared" si="8"/>
        <v>0</v>
      </c>
      <c r="G59" s="21"/>
    </row>
    <row r="60" spans="1:7" ht="18.75" x14ac:dyDescent="0.25">
      <c r="A60" s="15">
        <f t="shared" si="7"/>
        <v>1.1000000000000001</v>
      </c>
      <c r="B60" s="27" t="s">
        <v>52</v>
      </c>
      <c r="C60" s="12">
        <v>15</v>
      </c>
      <c r="D60" s="20" t="s">
        <v>36</v>
      </c>
      <c r="E60" s="14">
        <v>0</v>
      </c>
      <c r="F60" s="18">
        <f t="shared" si="8"/>
        <v>0</v>
      </c>
      <c r="G60" s="21"/>
    </row>
    <row r="61" spans="1:7" ht="18.75" x14ac:dyDescent="0.25">
      <c r="A61" s="10"/>
      <c r="B61" s="19"/>
      <c r="C61" s="12"/>
      <c r="D61" s="13"/>
      <c r="E61" s="14"/>
      <c r="F61" s="21" t="s">
        <v>19</v>
      </c>
      <c r="G61" s="21">
        <f>SUM(F51:F60)</f>
        <v>0</v>
      </c>
    </row>
    <row r="62" spans="1:7" ht="18.75" x14ac:dyDescent="0.25">
      <c r="A62" s="23"/>
      <c r="B62" s="23"/>
      <c r="C62" s="34"/>
      <c r="D62" s="23"/>
      <c r="E62" s="25"/>
      <c r="F62" s="23"/>
      <c r="G62" s="23"/>
    </row>
    <row r="63" spans="1:7" ht="18.75" x14ac:dyDescent="0.25">
      <c r="A63" s="10">
        <v>2</v>
      </c>
      <c r="B63" s="11" t="s">
        <v>53</v>
      </c>
      <c r="C63" s="12"/>
      <c r="D63" s="13"/>
      <c r="E63" s="14"/>
      <c r="F63" s="13"/>
      <c r="G63" s="13"/>
    </row>
    <row r="64" spans="1:7" ht="37.5" x14ac:dyDescent="0.25">
      <c r="A64" s="15">
        <f t="shared" ref="A64" si="9">A63+0.01</f>
        <v>2.0099999999999998</v>
      </c>
      <c r="B64" s="19" t="s">
        <v>54</v>
      </c>
      <c r="C64" s="12">
        <v>685.26</v>
      </c>
      <c r="D64" s="20" t="s">
        <v>11</v>
      </c>
      <c r="E64" s="14">
        <v>0</v>
      </c>
      <c r="F64" s="18">
        <f>ROUND(C64*E64,2)</f>
        <v>0</v>
      </c>
      <c r="G64" s="28"/>
    </row>
    <row r="65" spans="1:7" ht="18.75" x14ac:dyDescent="0.25">
      <c r="A65" s="10"/>
      <c r="B65" s="11"/>
      <c r="C65" s="15"/>
      <c r="D65" s="13"/>
      <c r="E65" s="14"/>
      <c r="F65" s="21" t="s">
        <v>19</v>
      </c>
      <c r="G65" s="21">
        <f>SUM(F64:F64)</f>
        <v>0</v>
      </c>
    </row>
    <row r="66" spans="1:7" ht="18.75" x14ac:dyDescent="0.25">
      <c r="A66" s="23"/>
      <c r="B66" s="23"/>
      <c r="C66" s="23"/>
      <c r="D66" s="23"/>
      <c r="E66" s="25"/>
      <c r="F66" s="23"/>
      <c r="G66" s="23"/>
    </row>
    <row r="67" spans="1:7" ht="20.25" x14ac:dyDescent="0.25">
      <c r="A67" s="29"/>
      <c r="B67" s="30" t="s">
        <v>55</v>
      </c>
      <c r="C67" s="30"/>
      <c r="D67" s="31"/>
      <c r="E67" s="32"/>
      <c r="F67" s="31"/>
      <c r="G67" s="33"/>
    </row>
    <row r="68" spans="1:7" ht="18.75" x14ac:dyDescent="0.25">
      <c r="A68" s="10">
        <v>1</v>
      </c>
      <c r="B68" s="11" t="s">
        <v>56</v>
      </c>
      <c r="C68" s="15"/>
      <c r="D68" s="13"/>
      <c r="E68" s="14"/>
      <c r="F68" s="13"/>
      <c r="G68" s="13"/>
    </row>
    <row r="69" spans="1:7" ht="37.5" x14ac:dyDescent="0.25">
      <c r="A69" s="15">
        <f>A68+0.01</f>
        <v>1.01</v>
      </c>
      <c r="B69" s="27" t="s">
        <v>57</v>
      </c>
      <c r="C69" s="12">
        <v>8</v>
      </c>
      <c r="D69" s="20" t="s">
        <v>23</v>
      </c>
      <c r="E69" s="14">
        <v>0</v>
      </c>
      <c r="F69" s="18">
        <f>ROUND(C69*E69,2)</f>
        <v>0</v>
      </c>
      <c r="G69" s="21"/>
    </row>
    <row r="70" spans="1:7" ht="18.75" x14ac:dyDescent="0.25">
      <c r="A70" s="15">
        <f t="shared" ref="A70:A72" si="10">A69+0.01</f>
        <v>1.02</v>
      </c>
      <c r="B70" s="27" t="s">
        <v>58</v>
      </c>
      <c r="C70" s="12">
        <v>5.9</v>
      </c>
      <c r="D70" s="20" t="s">
        <v>23</v>
      </c>
      <c r="E70" s="14">
        <v>0</v>
      </c>
      <c r="F70" s="18">
        <f>ROUND(C70*E70,2)</f>
        <v>0</v>
      </c>
      <c r="G70" s="21"/>
    </row>
    <row r="71" spans="1:7" ht="18.75" x14ac:dyDescent="0.25">
      <c r="A71" s="15">
        <f t="shared" si="10"/>
        <v>1.03</v>
      </c>
      <c r="B71" s="19" t="s">
        <v>59</v>
      </c>
      <c r="C71" s="12">
        <f>'[1]VOLUMETRÍA '!$E$234</f>
        <v>5.7511187999999995</v>
      </c>
      <c r="D71" s="20" t="s">
        <v>23</v>
      </c>
      <c r="E71" s="14">
        <v>0</v>
      </c>
      <c r="F71" s="18">
        <f t="shared" ref="F71" si="11">ROUND(C71*E71,2)</f>
        <v>0</v>
      </c>
      <c r="G71" s="21"/>
    </row>
    <row r="72" spans="1:7" ht="18.75" x14ac:dyDescent="0.25">
      <c r="A72" s="15">
        <f t="shared" si="10"/>
        <v>1.04</v>
      </c>
      <c r="B72" s="19" t="s">
        <v>60</v>
      </c>
      <c r="C72" s="12">
        <f>'[1]VOLUMETRÍA '!$A$236</f>
        <v>3.7555455600000016</v>
      </c>
      <c r="D72" s="20" t="s">
        <v>61</v>
      </c>
      <c r="E72" s="17">
        <v>0</v>
      </c>
      <c r="F72" s="18">
        <f>ROUND(C72*E72,2)</f>
        <v>0</v>
      </c>
      <c r="G72" s="28"/>
    </row>
    <row r="73" spans="1:7" ht="18.75" x14ac:dyDescent="0.25">
      <c r="A73" s="10"/>
      <c r="B73" s="11"/>
      <c r="C73" s="12"/>
      <c r="D73" s="13"/>
      <c r="E73" s="14"/>
      <c r="F73" s="21" t="s">
        <v>19</v>
      </c>
      <c r="G73" s="21">
        <f>SUM(F69:F72)</f>
        <v>0</v>
      </c>
    </row>
    <row r="74" spans="1:7" ht="18.75" x14ac:dyDescent="0.25">
      <c r="A74" s="15"/>
      <c r="B74" s="27"/>
      <c r="C74" s="12"/>
      <c r="D74" s="20"/>
      <c r="E74" s="14"/>
      <c r="F74" s="18"/>
      <c r="G74" s="28"/>
    </row>
    <row r="75" spans="1:7" ht="18.75" x14ac:dyDescent="0.25">
      <c r="A75" s="10">
        <v>2</v>
      </c>
      <c r="B75" s="11" t="s">
        <v>62</v>
      </c>
      <c r="C75" s="12"/>
      <c r="D75" s="13"/>
      <c r="E75" s="14"/>
      <c r="F75" s="13"/>
      <c r="G75" s="13"/>
    </row>
    <row r="76" spans="1:7" ht="37.5" x14ac:dyDescent="0.25">
      <c r="A76" s="15">
        <f>A75+0.01</f>
        <v>2.0099999999999998</v>
      </c>
      <c r="B76" s="19" t="s">
        <v>63</v>
      </c>
      <c r="C76" s="12">
        <v>2.4</v>
      </c>
      <c r="D76" s="20" t="s">
        <v>23</v>
      </c>
      <c r="E76" s="17">
        <v>0</v>
      </c>
      <c r="F76" s="18">
        <f>ROUND(C76*E76,2)</f>
        <v>0</v>
      </c>
      <c r="G76" s="21"/>
    </row>
    <row r="77" spans="1:7" ht="18.75" x14ac:dyDescent="0.25">
      <c r="A77" s="15">
        <f t="shared" ref="A77:A81" si="12">A76+0.01</f>
        <v>2.0199999999999996</v>
      </c>
      <c r="B77" s="19" t="s">
        <v>64</v>
      </c>
      <c r="C77" s="12">
        <v>2.95</v>
      </c>
      <c r="D77" s="20" t="s">
        <v>23</v>
      </c>
      <c r="E77" s="17">
        <v>0</v>
      </c>
      <c r="F77" s="18">
        <f>ROUND(C77*E77,2)</f>
        <v>0</v>
      </c>
      <c r="G77" s="21"/>
    </row>
    <row r="78" spans="1:7" ht="56.25" x14ac:dyDescent="0.25">
      <c r="A78" s="15">
        <f t="shared" si="12"/>
        <v>2.0299999999999994</v>
      </c>
      <c r="B78" s="19" t="s">
        <v>65</v>
      </c>
      <c r="C78" s="12">
        <v>2.0099999999999998</v>
      </c>
      <c r="D78" s="20" t="s">
        <v>23</v>
      </c>
      <c r="E78" s="17">
        <v>0</v>
      </c>
      <c r="F78" s="18">
        <f>ROUND(C78*E78,2)</f>
        <v>0</v>
      </c>
      <c r="G78" s="21"/>
    </row>
    <row r="79" spans="1:7" ht="37.5" x14ac:dyDescent="0.25">
      <c r="A79" s="15">
        <f t="shared" si="12"/>
        <v>2.0399999999999991</v>
      </c>
      <c r="B79" s="19" t="s">
        <v>66</v>
      </c>
      <c r="C79" s="12">
        <v>1.96</v>
      </c>
      <c r="D79" s="20" t="s">
        <v>23</v>
      </c>
      <c r="E79" s="17">
        <v>0</v>
      </c>
      <c r="F79" s="18">
        <f>ROUND(C79*E79,2)</f>
        <v>0</v>
      </c>
      <c r="G79" s="21"/>
    </row>
    <row r="80" spans="1:7" ht="37.5" x14ac:dyDescent="0.25">
      <c r="A80" s="15">
        <f t="shared" si="12"/>
        <v>2.0499999999999989</v>
      </c>
      <c r="B80" s="19" t="s">
        <v>67</v>
      </c>
      <c r="C80" s="12">
        <v>2.46</v>
      </c>
      <c r="D80" s="20" t="s">
        <v>23</v>
      </c>
      <c r="E80" s="17">
        <v>0</v>
      </c>
      <c r="F80" s="18">
        <f t="shared" ref="F80:F81" si="13">ROUND(C80*E80,2)</f>
        <v>0</v>
      </c>
      <c r="G80" s="21"/>
    </row>
    <row r="81" spans="1:7" ht="18.75" x14ac:dyDescent="0.25">
      <c r="A81" s="15">
        <f t="shared" si="12"/>
        <v>2.0599999999999987</v>
      </c>
      <c r="B81" s="19" t="s">
        <v>68</v>
      </c>
      <c r="C81" s="12">
        <v>6.6</v>
      </c>
      <c r="D81" s="20" t="s">
        <v>23</v>
      </c>
      <c r="E81" s="17">
        <v>0</v>
      </c>
      <c r="F81" s="18">
        <f t="shared" si="13"/>
        <v>0</v>
      </c>
      <c r="G81" s="21"/>
    </row>
    <row r="82" spans="1:7" ht="18.75" x14ac:dyDescent="0.25">
      <c r="A82" s="10"/>
      <c r="B82" s="19"/>
      <c r="C82" s="12"/>
      <c r="D82" s="13"/>
      <c r="E82" s="17"/>
      <c r="F82" s="21" t="s">
        <v>19</v>
      </c>
      <c r="G82" s="21">
        <f>SUM(F76:F81)</f>
        <v>0</v>
      </c>
    </row>
    <row r="83" spans="1:7" ht="18.75" x14ac:dyDescent="0.25">
      <c r="A83" s="15"/>
      <c r="B83" s="27"/>
      <c r="C83" s="12"/>
      <c r="D83" s="20"/>
      <c r="E83" s="17"/>
      <c r="F83" s="18"/>
      <c r="G83" s="21"/>
    </row>
    <row r="84" spans="1:7" ht="18.75" x14ac:dyDescent="0.25">
      <c r="A84" s="10">
        <v>3</v>
      </c>
      <c r="B84" s="11" t="s">
        <v>69</v>
      </c>
      <c r="C84" s="12"/>
      <c r="D84" s="13"/>
      <c r="E84" s="17"/>
      <c r="F84" s="13"/>
      <c r="G84" s="13"/>
    </row>
    <row r="85" spans="1:7" ht="37.5" x14ac:dyDescent="0.25">
      <c r="A85" s="15">
        <f t="shared" ref="A85:A90" si="14">A84+0.01</f>
        <v>3.01</v>
      </c>
      <c r="B85" s="27" t="s">
        <v>70</v>
      </c>
      <c r="C85" s="35">
        <v>30.63</v>
      </c>
      <c r="D85" s="36" t="s">
        <v>11</v>
      </c>
      <c r="E85" s="17">
        <v>0</v>
      </c>
      <c r="F85" s="18">
        <f>ROUND(C85*E85,2)</f>
        <v>0</v>
      </c>
      <c r="G85" s="21"/>
    </row>
    <row r="86" spans="1:7" ht="18.75" x14ac:dyDescent="0.25">
      <c r="A86" s="15">
        <f t="shared" si="14"/>
        <v>3.0199999999999996</v>
      </c>
      <c r="B86" s="27" t="s">
        <v>71</v>
      </c>
      <c r="C86" s="35">
        <v>29.19</v>
      </c>
      <c r="D86" s="36" t="s">
        <v>11</v>
      </c>
      <c r="E86" s="17">
        <v>0</v>
      </c>
      <c r="F86" s="18">
        <f>ROUND(C86*E86,2)</f>
        <v>0</v>
      </c>
      <c r="G86" s="21"/>
    </row>
    <row r="87" spans="1:7" ht="18.75" x14ac:dyDescent="0.25">
      <c r="A87" s="15">
        <f t="shared" si="14"/>
        <v>3.0299999999999994</v>
      </c>
      <c r="B87" s="27" t="s">
        <v>72</v>
      </c>
      <c r="C87" s="12">
        <v>53.17</v>
      </c>
      <c r="D87" s="20" t="s">
        <v>11</v>
      </c>
      <c r="E87" s="17">
        <v>0</v>
      </c>
      <c r="F87" s="18">
        <f t="shared" ref="F87:F90" si="15">ROUND(C87*E87,2)</f>
        <v>0</v>
      </c>
      <c r="G87" s="21"/>
    </row>
    <row r="88" spans="1:7" ht="18.75" x14ac:dyDescent="0.25">
      <c r="A88" s="15">
        <f t="shared" si="14"/>
        <v>3.0399999999999991</v>
      </c>
      <c r="B88" s="27" t="s">
        <v>73</v>
      </c>
      <c r="C88" s="12">
        <v>29.19</v>
      </c>
      <c r="D88" s="20" t="s">
        <v>11</v>
      </c>
      <c r="E88" s="17">
        <v>0</v>
      </c>
      <c r="F88" s="18">
        <f t="shared" si="15"/>
        <v>0</v>
      </c>
      <c r="G88" s="21"/>
    </row>
    <row r="89" spans="1:7" ht="18.75" x14ac:dyDescent="0.25">
      <c r="A89" s="15">
        <f t="shared" si="14"/>
        <v>3.0499999999999989</v>
      </c>
      <c r="B89" s="27" t="s">
        <v>74</v>
      </c>
      <c r="C89" s="12">
        <v>18.22</v>
      </c>
      <c r="D89" s="20" t="s">
        <v>17</v>
      </c>
      <c r="E89" s="14">
        <v>0</v>
      </c>
      <c r="F89" s="18">
        <f t="shared" si="15"/>
        <v>0</v>
      </c>
      <c r="G89" s="21"/>
    </row>
    <row r="90" spans="1:7" ht="18.75" x14ac:dyDescent="0.25">
      <c r="A90" s="15">
        <f t="shared" si="14"/>
        <v>3.0599999999999987</v>
      </c>
      <c r="B90" s="27" t="s">
        <v>34</v>
      </c>
      <c r="C90" s="12">
        <v>66.64</v>
      </c>
      <c r="D90" s="20" t="s">
        <v>17</v>
      </c>
      <c r="E90" s="17">
        <v>0</v>
      </c>
      <c r="F90" s="18">
        <f t="shared" si="15"/>
        <v>0</v>
      </c>
      <c r="G90" s="37"/>
    </row>
    <row r="91" spans="1:7" ht="18.75" x14ac:dyDescent="0.25">
      <c r="A91" s="15"/>
      <c r="B91" s="27"/>
      <c r="C91" s="12"/>
      <c r="D91" s="20"/>
      <c r="E91" s="17"/>
      <c r="F91" s="21" t="s">
        <v>19</v>
      </c>
      <c r="G91" s="21">
        <f>SUM(F85:F90)</f>
        <v>0</v>
      </c>
    </row>
    <row r="92" spans="1:7" ht="18.75" x14ac:dyDescent="0.25">
      <c r="A92" s="15"/>
      <c r="B92" s="27"/>
      <c r="C92" s="12"/>
      <c r="D92" s="20"/>
      <c r="E92" s="17"/>
      <c r="F92" s="18"/>
      <c r="G92" s="21"/>
    </row>
    <row r="93" spans="1:7" ht="18.75" x14ac:dyDescent="0.25">
      <c r="A93" s="10">
        <v>4</v>
      </c>
      <c r="B93" s="11" t="s">
        <v>75</v>
      </c>
      <c r="C93" s="12"/>
      <c r="D93" s="13"/>
      <c r="E93" s="17"/>
      <c r="F93" s="13"/>
      <c r="G93" s="13"/>
    </row>
    <row r="94" spans="1:7" ht="18.75" x14ac:dyDescent="0.25">
      <c r="A94" s="15">
        <f t="shared" ref="A94:A96" si="16">A93+0.01</f>
        <v>4.01</v>
      </c>
      <c r="B94" s="27" t="s">
        <v>76</v>
      </c>
      <c r="C94" s="35">
        <f>C85+C86</f>
        <v>59.82</v>
      </c>
      <c r="D94" s="36" t="s">
        <v>11</v>
      </c>
      <c r="E94" s="17">
        <v>0</v>
      </c>
      <c r="F94" s="18">
        <f>ROUND(C94*E94,2)</f>
        <v>0</v>
      </c>
      <c r="G94" s="21"/>
    </row>
    <row r="95" spans="1:7" ht="18.75" x14ac:dyDescent="0.25">
      <c r="A95" s="15">
        <f t="shared" si="16"/>
        <v>4.0199999999999996</v>
      </c>
      <c r="B95" s="27" t="s">
        <v>77</v>
      </c>
      <c r="C95" s="12">
        <f>C94</f>
        <v>59.82</v>
      </c>
      <c r="D95" s="20" t="s">
        <v>11</v>
      </c>
      <c r="E95" s="17">
        <v>0</v>
      </c>
      <c r="F95" s="18">
        <f t="shared" ref="F95:F96" si="17">ROUND(C95*E95,2)</f>
        <v>0</v>
      </c>
      <c r="G95" s="21"/>
    </row>
    <row r="96" spans="1:7" ht="18.75" x14ac:dyDescent="0.25">
      <c r="A96" s="15">
        <f t="shared" si="16"/>
        <v>4.0299999999999994</v>
      </c>
      <c r="B96" s="27" t="s">
        <v>78</v>
      </c>
      <c r="C96" s="12">
        <f>C88</f>
        <v>29.19</v>
      </c>
      <c r="D96" s="20" t="s">
        <v>11</v>
      </c>
      <c r="E96" s="17">
        <v>0</v>
      </c>
      <c r="F96" s="18">
        <f t="shared" si="17"/>
        <v>0</v>
      </c>
      <c r="G96" s="21"/>
    </row>
    <row r="97" spans="1:7" ht="18.75" x14ac:dyDescent="0.25">
      <c r="A97" s="15"/>
      <c r="B97" s="27"/>
      <c r="C97" s="12"/>
      <c r="D97" s="20"/>
      <c r="E97" s="17"/>
      <c r="F97" s="21" t="s">
        <v>19</v>
      </c>
      <c r="G97" s="21">
        <f>SUM(F94:F96)</f>
        <v>0</v>
      </c>
    </row>
    <row r="98" spans="1:7" ht="18.75" x14ac:dyDescent="0.25">
      <c r="A98" s="23"/>
      <c r="B98" s="23"/>
      <c r="C98" s="34"/>
      <c r="D98" s="23"/>
      <c r="E98" s="25"/>
      <c r="F98" s="23"/>
      <c r="G98" s="23"/>
    </row>
    <row r="99" spans="1:7" ht="18.75" x14ac:dyDescent="0.25">
      <c r="A99" s="10">
        <v>5</v>
      </c>
      <c r="B99" s="11" t="s">
        <v>79</v>
      </c>
      <c r="C99" s="12"/>
      <c r="D99" s="13"/>
      <c r="E99" s="14"/>
      <c r="F99" s="13"/>
      <c r="G99" s="13"/>
    </row>
    <row r="100" spans="1:7" ht="18.75" x14ac:dyDescent="0.25">
      <c r="A100" s="15">
        <f t="shared" ref="A100:A102" si="18">A99+0.01</f>
        <v>5.01</v>
      </c>
      <c r="B100" s="19" t="s">
        <v>80</v>
      </c>
      <c r="C100" s="12">
        <v>19.63</v>
      </c>
      <c r="D100" s="20" t="s">
        <v>11</v>
      </c>
      <c r="E100" s="14">
        <v>0</v>
      </c>
      <c r="F100" s="18">
        <f>ROUND(C100*E100,2)</f>
        <v>0</v>
      </c>
      <c r="G100" s="21"/>
    </row>
    <row r="101" spans="1:7" ht="18.75" x14ac:dyDescent="0.25">
      <c r="A101" s="15">
        <f t="shared" si="18"/>
        <v>5.0199999999999996</v>
      </c>
      <c r="B101" s="19" t="s">
        <v>81</v>
      </c>
      <c r="C101" s="12">
        <v>17.59</v>
      </c>
      <c r="D101" s="20" t="s">
        <v>17</v>
      </c>
      <c r="E101" s="17">
        <v>0</v>
      </c>
      <c r="F101" s="18">
        <f t="shared" ref="F101:F102" si="19">ROUND(C101*E101,2)</f>
        <v>0</v>
      </c>
      <c r="G101" s="21"/>
    </row>
    <row r="102" spans="1:7" ht="18.75" x14ac:dyDescent="0.25">
      <c r="A102" s="15">
        <f t="shared" si="18"/>
        <v>5.0299999999999994</v>
      </c>
      <c r="B102" s="19" t="s">
        <v>82</v>
      </c>
      <c r="C102" s="12">
        <v>5.22</v>
      </c>
      <c r="D102" s="20" t="s">
        <v>11</v>
      </c>
      <c r="E102" s="17">
        <v>0</v>
      </c>
      <c r="F102" s="18">
        <f t="shared" si="19"/>
        <v>0</v>
      </c>
      <c r="G102" s="21"/>
    </row>
    <row r="103" spans="1:7" ht="18.75" x14ac:dyDescent="0.25">
      <c r="A103" s="10"/>
      <c r="B103" s="19"/>
      <c r="C103" s="12"/>
      <c r="D103" s="13"/>
      <c r="E103" s="14"/>
      <c r="F103" s="21" t="s">
        <v>19</v>
      </c>
      <c r="G103" s="21">
        <f>SUM(F100:F102)</f>
        <v>0</v>
      </c>
    </row>
    <row r="104" spans="1:7" ht="18.75" x14ac:dyDescent="0.25">
      <c r="A104" s="23"/>
      <c r="B104" s="23"/>
      <c r="C104" s="34"/>
      <c r="D104" s="23"/>
      <c r="E104" s="25"/>
      <c r="F104" s="23"/>
      <c r="G104" s="23"/>
    </row>
    <row r="105" spans="1:7" ht="18.75" x14ac:dyDescent="0.25">
      <c r="A105" s="10">
        <v>6</v>
      </c>
      <c r="B105" s="11" t="s">
        <v>83</v>
      </c>
      <c r="C105" s="12"/>
      <c r="D105" s="13"/>
      <c r="E105" s="14"/>
      <c r="F105" s="13"/>
      <c r="G105" s="13"/>
    </row>
    <row r="106" spans="1:7" ht="18.75" x14ac:dyDescent="0.25">
      <c r="A106" s="15">
        <f t="shared" ref="A106" si="20">A105+0.01</f>
        <v>6.01</v>
      </c>
      <c r="B106" s="19" t="s">
        <v>84</v>
      </c>
      <c r="C106" s="12">
        <v>6</v>
      </c>
      <c r="D106" s="20" t="s">
        <v>36</v>
      </c>
      <c r="E106" s="17">
        <v>0</v>
      </c>
      <c r="F106" s="18">
        <f>ROUND(C106*E106,2)</f>
        <v>0</v>
      </c>
      <c r="G106" s="21"/>
    </row>
    <row r="107" spans="1:7" ht="18.75" x14ac:dyDescent="0.25">
      <c r="A107" s="15"/>
      <c r="B107" s="19"/>
      <c r="C107" s="12"/>
      <c r="D107" s="20"/>
      <c r="E107" s="17"/>
      <c r="F107" s="21" t="s">
        <v>19</v>
      </c>
      <c r="G107" s="21">
        <f>SUM(F105:F106)</f>
        <v>0</v>
      </c>
    </row>
    <row r="108" spans="1:7" ht="18.75" x14ac:dyDescent="0.25">
      <c r="A108" s="15"/>
      <c r="B108" s="19"/>
      <c r="C108" s="12"/>
      <c r="D108" s="20"/>
      <c r="E108" s="17"/>
      <c r="F108" s="18"/>
      <c r="G108" s="21"/>
    </row>
    <row r="109" spans="1:7" ht="18.75" x14ac:dyDescent="0.25">
      <c r="A109" s="10">
        <v>7</v>
      </c>
      <c r="B109" s="11" t="s">
        <v>85</v>
      </c>
      <c r="C109" s="12"/>
      <c r="D109" s="13"/>
      <c r="E109" s="14"/>
      <c r="F109" s="13"/>
      <c r="G109" s="13"/>
    </row>
    <row r="110" spans="1:7" ht="18.75" x14ac:dyDescent="0.25">
      <c r="A110" s="15">
        <f t="shared" ref="A110:A111" si="21">A109+0.01</f>
        <v>7.01</v>
      </c>
      <c r="B110" s="19" t="s">
        <v>86</v>
      </c>
      <c r="C110" s="12">
        <v>9</v>
      </c>
      <c r="D110" s="20" t="s">
        <v>36</v>
      </c>
      <c r="E110" s="14">
        <v>0</v>
      </c>
      <c r="F110" s="18">
        <f>ROUND(C110*E110,2)</f>
        <v>0</v>
      </c>
      <c r="G110" s="21"/>
    </row>
    <row r="111" spans="1:7" ht="18.75" x14ac:dyDescent="0.25">
      <c r="A111" s="15">
        <f t="shared" si="21"/>
        <v>7.02</v>
      </c>
      <c r="B111" s="19" t="s">
        <v>87</v>
      </c>
      <c r="C111" s="12">
        <v>4</v>
      </c>
      <c r="D111" s="20" t="s">
        <v>36</v>
      </c>
      <c r="E111" s="14">
        <v>0</v>
      </c>
      <c r="F111" s="18">
        <f>ROUND(C111*E111,2)</f>
        <v>0</v>
      </c>
      <c r="G111" s="21"/>
    </row>
    <row r="112" spans="1:7" ht="18.75" x14ac:dyDescent="0.25">
      <c r="A112" s="15"/>
      <c r="B112" s="19"/>
      <c r="C112" s="12"/>
      <c r="D112" s="20"/>
      <c r="E112" s="17"/>
      <c r="F112" s="21" t="s">
        <v>19</v>
      </c>
      <c r="G112" s="21">
        <f>F110+F111</f>
        <v>0</v>
      </c>
    </row>
    <row r="113" spans="1:7" ht="18.75" x14ac:dyDescent="0.25">
      <c r="A113" s="15"/>
      <c r="B113" s="19"/>
      <c r="C113" s="12"/>
      <c r="D113" s="20"/>
      <c r="E113" s="17"/>
      <c r="F113" s="18"/>
      <c r="G113" s="21"/>
    </row>
    <row r="114" spans="1:7" ht="18.75" x14ac:dyDescent="0.25">
      <c r="A114" s="23"/>
      <c r="B114" s="23"/>
      <c r="C114" s="23"/>
      <c r="D114" s="23"/>
      <c r="E114" s="25"/>
      <c r="F114" s="23"/>
      <c r="G114" s="23"/>
    </row>
    <row r="115" spans="1:7" ht="20.25" x14ac:dyDescent="0.25">
      <c r="A115" s="29"/>
      <c r="B115" s="30" t="s">
        <v>88</v>
      </c>
      <c r="C115" s="30"/>
      <c r="D115" s="31"/>
      <c r="E115" s="32"/>
      <c r="F115" s="31"/>
      <c r="G115" s="33"/>
    </row>
    <row r="116" spans="1:7" ht="18.75" x14ac:dyDescent="0.25">
      <c r="A116" s="10">
        <v>1</v>
      </c>
      <c r="B116" s="11" t="s">
        <v>89</v>
      </c>
      <c r="C116" s="23"/>
      <c r="D116" s="23"/>
      <c r="E116" s="25"/>
      <c r="F116" s="23"/>
      <c r="G116" s="23"/>
    </row>
    <row r="117" spans="1:7" ht="18.75" x14ac:dyDescent="0.25">
      <c r="A117" s="15">
        <f t="shared" ref="A117:A127" si="22">A116+0.01</f>
        <v>1.01</v>
      </c>
      <c r="B117" s="19" t="s">
        <v>90</v>
      </c>
      <c r="C117" s="12">
        <v>14.14</v>
      </c>
      <c r="D117" s="20" t="s">
        <v>23</v>
      </c>
      <c r="E117" s="14">
        <v>0</v>
      </c>
      <c r="F117" s="18">
        <f t="shared" ref="F117:F126" si="23">ROUND(C117*E117,2)</f>
        <v>0</v>
      </c>
      <c r="G117" s="21"/>
    </row>
    <row r="118" spans="1:7" ht="18.75" x14ac:dyDescent="0.25">
      <c r="A118" s="15">
        <f t="shared" si="22"/>
        <v>1.02</v>
      </c>
      <c r="B118" s="19" t="s">
        <v>91</v>
      </c>
      <c r="C118" s="12">
        <v>7.52</v>
      </c>
      <c r="D118" s="20" t="s">
        <v>23</v>
      </c>
      <c r="E118" s="14">
        <v>0</v>
      </c>
      <c r="F118" s="18">
        <f t="shared" si="23"/>
        <v>0</v>
      </c>
      <c r="G118" s="21"/>
    </row>
    <row r="119" spans="1:7" ht="18.75" x14ac:dyDescent="0.25">
      <c r="A119" s="15">
        <f t="shared" si="22"/>
        <v>1.03</v>
      </c>
      <c r="B119" s="19" t="s">
        <v>92</v>
      </c>
      <c r="C119" s="12">
        <v>2.84</v>
      </c>
      <c r="D119" s="20" t="s">
        <v>23</v>
      </c>
      <c r="E119" s="14">
        <v>0</v>
      </c>
      <c r="F119" s="18">
        <f t="shared" si="23"/>
        <v>0</v>
      </c>
      <c r="G119" s="21"/>
    </row>
    <row r="120" spans="1:7" ht="37.5" x14ac:dyDescent="0.25">
      <c r="A120" s="15">
        <f t="shared" si="22"/>
        <v>1.04</v>
      </c>
      <c r="B120" s="19" t="s">
        <v>93</v>
      </c>
      <c r="C120" s="12">
        <v>33.94</v>
      </c>
      <c r="D120" s="20" t="s">
        <v>11</v>
      </c>
      <c r="E120" s="14">
        <v>0</v>
      </c>
      <c r="F120" s="18">
        <f t="shared" si="23"/>
        <v>0</v>
      </c>
      <c r="G120" s="21"/>
    </row>
    <row r="121" spans="1:7" ht="18.75" x14ac:dyDescent="0.25">
      <c r="A121" s="15">
        <f t="shared" si="22"/>
        <v>1.05</v>
      </c>
      <c r="B121" s="19" t="s">
        <v>94</v>
      </c>
      <c r="C121" s="12">
        <v>7.58</v>
      </c>
      <c r="D121" s="20" t="s">
        <v>11</v>
      </c>
      <c r="E121" s="14">
        <v>0</v>
      </c>
      <c r="F121" s="18">
        <f t="shared" si="23"/>
        <v>0</v>
      </c>
      <c r="G121" s="21"/>
    </row>
    <row r="122" spans="1:7" ht="18.75" x14ac:dyDescent="0.25">
      <c r="A122" s="15">
        <f t="shared" si="22"/>
        <v>1.06</v>
      </c>
      <c r="B122" s="19" t="s">
        <v>95</v>
      </c>
      <c r="C122" s="12">
        <v>8.7200000000000006</v>
      </c>
      <c r="D122" s="20" t="s">
        <v>11</v>
      </c>
      <c r="E122" s="14">
        <v>0</v>
      </c>
      <c r="F122" s="18">
        <f t="shared" si="23"/>
        <v>0</v>
      </c>
      <c r="G122" s="21"/>
    </row>
    <row r="123" spans="1:7" ht="18.75" x14ac:dyDescent="0.25">
      <c r="A123" s="15">
        <f t="shared" si="22"/>
        <v>1.07</v>
      </c>
      <c r="B123" s="19" t="s">
        <v>49</v>
      </c>
      <c r="C123" s="12">
        <v>8.7200000000000006</v>
      </c>
      <c r="D123" s="20" t="s">
        <v>11</v>
      </c>
      <c r="E123" s="14">
        <v>0</v>
      </c>
      <c r="F123" s="18">
        <f t="shared" si="23"/>
        <v>0</v>
      </c>
      <c r="G123" s="21"/>
    </row>
    <row r="124" spans="1:7" ht="18.75" x14ac:dyDescent="0.25">
      <c r="A124" s="15">
        <f t="shared" si="22"/>
        <v>1.08</v>
      </c>
      <c r="B124" s="19" t="s">
        <v>34</v>
      </c>
      <c r="C124" s="12">
        <v>18.97</v>
      </c>
      <c r="D124" s="20" t="s">
        <v>17</v>
      </c>
      <c r="E124" s="14">
        <v>0</v>
      </c>
      <c r="F124" s="18">
        <f t="shared" si="23"/>
        <v>0</v>
      </c>
      <c r="G124" s="21"/>
    </row>
    <row r="125" spans="1:7" ht="18.75" x14ac:dyDescent="0.25">
      <c r="A125" s="15">
        <f t="shared" si="22"/>
        <v>1.0900000000000001</v>
      </c>
      <c r="B125" s="19" t="s">
        <v>96</v>
      </c>
      <c r="C125" s="12">
        <v>6</v>
      </c>
      <c r="D125" s="20" t="s">
        <v>36</v>
      </c>
      <c r="E125" s="14">
        <v>0</v>
      </c>
      <c r="F125" s="18">
        <f t="shared" si="23"/>
        <v>0</v>
      </c>
      <c r="G125" s="21"/>
    </row>
    <row r="126" spans="1:7" ht="75" x14ac:dyDescent="0.25">
      <c r="A126" s="15">
        <f t="shared" si="22"/>
        <v>1.1000000000000001</v>
      </c>
      <c r="B126" s="19" t="s">
        <v>97</v>
      </c>
      <c r="C126" s="12">
        <f>'[1]VOLUMETRÍA '!$B$214</f>
        <v>5.44</v>
      </c>
      <c r="D126" s="20" t="s">
        <v>11</v>
      </c>
      <c r="E126" s="14">
        <v>0</v>
      </c>
      <c r="F126" s="18">
        <f t="shared" si="23"/>
        <v>0</v>
      </c>
      <c r="G126" s="28"/>
    </row>
    <row r="127" spans="1:7" ht="37.5" x14ac:dyDescent="0.25">
      <c r="A127" s="15">
        <f t="shared" si="22"/>
        <v>1.1100000000000001</v>
      </c>
      <c r="B127" s="19" t="s">
        <v>98</v>
      </c>
      <c r="C127" s="12">
        <v>1</v>
      </c>
      <c r="D127" s="20" t="s">
        <v>36</v>
      </c>
      <c r="E127" s="14">
        <v>0</v>
      </c>
      <c r="F127" s="18">
        <f>ROUND(C127*E127,2)</f>
        <v>0</v>
      </c>
      <c r="G127" s="28"/>
    </row>
    <row r="128" spans="1:7" ht="18.75" x14ac:dyDescent="0.25">
      <c r="A128" s="10"/>
      <c r="B128" s="19"/>
      <c r="C128" s="12"/>
      <c r="D128" s="13"/>
      <c r="E128" s="14"/>
      <c r="F128" s="21" t="s">
        <v>19</v>
      </c>
      <c r="G128" s="21">
        <f>SUM(F117:F127)</f>
        <v>0</v>
      </c>
    </row>
    <row r="129" spans="1:7" ht="20.25" x14ac:dyDescent="0.25">
      <c r="A129" s="29"/>
      <c r="B129" s="30" t="s">
        <v>99</v>
      </c>
      <c r="C129" s="30"/>
      <c r="D129" s="31"/>
      <c r="E129" s="32"/>
      <c r="F129" s="31"/>
      <c r="G129" s="33"/>
    </row>
    <row r="130" spans="1:7" ht="20.25" x14ac:dyDescent="0.25">
      <c r="A130" s="10">
        <v>1</v>
      </c>
      <c r="B130" s="24" t="s">
        <v>100</v>
      </c>
      <c r="C130" s="24"/>
      <c r="D130" s="23"/>
      <c r="E130" s="25"/>
      <c r="F130" s="23"/>
      <c r="G130" s="23"/>
    </row>
    <row r="131" spans="1:7" ht="18.75" x14ac:dyDescent="0.25">
      <c r="A131" s="15">
        <f t="shared" ref="A131:A152" si="24">A130+0.01</f>
        <v>1.01</v>
      </c>
      <c r="B131" s="19" t="s">
        <v>101</v>
      </c>
      <c r="C131" s="12">
        <v>1</v>
      </c>
      <c r="D131" s="20" t="s">
        <v>36</v>
      </c>
      <c r="E131" s="14">
        <v>0</v>
      </c>
      <c r="F131" s="18">
        <f t="shared" ref="F131:F132" si="25">ROUND(C131*E131,2)</f>
        <v>0</v>
      </c>
      <c r="G131" s="21"/>
    </row>
    <row r="132" spans="1:7" ht="37.5" x14ac:dyDescent="0.25">
      <c r="A132" s="15">
        <f t="shared" si="24"/>
        <v>1.02</v>
      </c>
      <c r="B132" s="19" t="s">
        <v>102</v>
      </c>
      <c r="C132" s="12">
        <v>39</v>
      </c>
      <c r="D132" s="20" t="s">
        <v>17</v>
      </c>
      <c r="E132" s="14">
        <v>0</v>
      </c>
      <c r="F132" s="18">
        <f t="shared" si="25"/>
        <v>0</v>
      </c>
      <c r="G132" s="21"/>
    </row>
    <row r="133" spans="1:7" ht="37.5" x14ac:dyDescent="0.3">
      <c r="A133" s="15">
        <f t="shared" si="24"/>
        <v>1.03</v>
      </c>
      <c r="B133" s="38" t="s">
        <v>103</v>
      </c>
      <c r="C133" s="39">
        <v>13.9</v>
      </c>
      <c r="D133" s="40" t="s">
        <v>11</v>
      </c>
      <c r="E133" s="41">
        <v>0</v>
      </c>
      <c r="F133" s="18">
        <f>ROUND(C133*E133,2)</f>
        <v>0</v>
      </c>
      <c r="G133" s="42"/>
    </row>
    <row r="134" spans="1:7" ht="37.5" x14ac:dyDescent="0.3">
      <c r="A134" s="15">
        <f t="shared" si="24"/>
        <v>1.04</v>
      </c>
      <c r="B134" s="38" t="s">
        <v>104</v>
      </c>
      <c r="C134" s="39">
        <v>0.24</v>
      </c>
      <c r="D134" s="40" t="s">
        <v>23</v>
      </c>
      <c r="E134" s="41">
        <v>0</v>
      </c>
      <c r="F134" s="18">
        <f t="shared" ref="F134:F152" si="26">ROUND(C134*E134,2)</f>
        <v>0</v>
      </c>
      <c r="G134" s="42"/>
    </row>
    <row r="135" spans="1:7" ht="56.25" x14ac:dyDescent="0.3">
      <c r="A135" s="15">
        <f t="shared" si="24"/>
        <v>1.05</v>
      </c>
      <c r="B135" s="38" t="s">
        <v>105</v>
      </c>
      <c r="C135" s="39">
        <v>0.75</v>
      </c>
      <c r="D135" s="40" t="s">
        <v>23</v>
      </c>
      <c r="E135" s="41">
        <v>0</v>
      </c>
      <c r="F135" s="18">
        <f t="shared" si="26"/>
        <v>0</v>
      </c>
      <c r="G135" s="42"/>
    </row>
    <row r="136" spans="1:7" ht="18.75" x14ac:dyDescent="0.3">
      <c r="A136" s="15">
        <f t="shared" si="24"/>
        <v>1.06</v>
      </c>
      <c r="B136" s="38" t="s">
        <v>106</v>
      </c>
      <c r="C136" s="39">
        <v>21.65</v>
      </c>
      <c r="D136" s="40" t="s">
        <v>11</v>
      </c>
      <c r="E136" s="41">
        <v>0</v>
      </c>
      <c r="F136" s="18">
        <f t="shared" si="26"/>
        <v>0</v>
      </c>
      <c r="G136" s="42"/>
    </row>
    <row r="137" spans="1:7" ht="18.75" x14ac:dyDescent="0.3">
      <c r="A137" s="15">
        <f t="shared" si="24"/>
        <v>1.07</v>
      </c>
      <c r="B137" s="38" t="s">
        <v>107</v>
      </c>
      <c r="C137" s="39">
        <v>22.44</v>
      </c>
      <c r="D137" s="40" t="s">
        <v>11</v>
      </c>
      <c r="E137" s="41">
        <v>0</v>
      </c>
      <c r="F137" s="18">
        <f t="shared" si="26"/>
        <v>0</v>
      </c>
      <c r="G137" s="42"/>
    </row>
    <row r="138" spans="1:7" ht="18.75" x14ac:dyDescent="0.3">
      <c r="A138" s="15">
        <f t="shared" si="24"/>
        <v>1.08</v>
      </c>
      <c r="B138" s="38" t="s">
        <v>108</v>
      </c>
      <c r="C138" s="39">
        <v>4</v>
      </c>
      <c r="D138" s="40" t="s">
        <v>109</v>
      </c>
      <c r="E138" s="41">
        <v>0</v>
      </c>
      <c r="F138" s="18">
        <f t="shared" si="26"/>
        <v>0</v>
      </c>
      <c r="G138" s="42"/>
    </row>
    <row r="139" spans="1:7" ht="18.75" x14ac:dyDescent="0.3">
      <c r="A139" s="15">
        <f t="shared" si="24"/>
        <v>1.0900000000000001</v>
      </c>
      <c r="B139" s="38" t="s">
        <v>110</v>
      </c>
      <c r="C139" s="39">
        <v>6.25</v>
      </c>
      <c r="D139" s="40" t="s">
        <v>11</v>
      </c>
      <c r="E139" s="41">
        <v>0</v>
      </c>
      <c r="F139" s="18">
        <f t="shared" si="26"/>
        <v>0</v>
      </c>
      <c r="G139" s="42"/>
    </row>
    <row r="140" spans="1:7" ht="18.75" x14ac:dyDescent="0.3">
      <c r="A140" s="15">
        <f t="shared" si="24"/>
        <v>1.1000000000000001</v>
      </c>
      <c r="B140" s="38" t="s">
        <v>111</v>
      </c>
      <c r="C140" s="39">
        <f>C139</f>
        <v>6.25</v>
      </c>
      <c r="D140" s="40" t="s">
        <v>11</v>
      </c>
      <c r="E140" s="41">
        <v>0</v>
      </c>
      <c r="F140" s="18">
        <f t="shared" si="26"/>
        <v>0</v>
      </c>
      <c r="G140" s="42"/>
    </row>
    <row r="141" spans="1:7" ht="37.5" x14ac:dyDescent="0.3">
      <c r="A141" s="15">
        <f t="shared" si="24"/>
        <v>1.1100000000000001</v>
      </c>
      <c r="B141" s="38" t="s">
        <v>112</v>
      </c>
      <c r="C141" s="39">
        <f>C137</f>
        <v>22.44</v>
      </c>
      <c r="D141" s="40" t="s">
        <v>11</v>
      </c>
      <c r="E141" s="41">
        <v>0</v>
      </c>
      <c r="F141" s="18">
        <f t="shared" si="26"/>
        <v>0</v>
      </c>
      <c r="G141" s="42"/>
    </row>
    <row r="142" spans="1:7" ht="18.75" x14ac:dyDescent="0.3">
      <c r="A142" s="15">
        <f t="shared" si="24"/>
        <v>1.1200000000000001</v>
      </c>
      <c r="B142" s="38" t="s">
        <v>113</v>
      </c>
      <c r="C142" s="39">
        <v>22.59</v>
      </c>
      <c r="D142" s="40" t="s">
        <v>114</v>
      </c>
      <c r="E142" s="41">
        <v>0</v>
      </c>
      <c r="F142" s="18">
        <f t="shared" si="26"/>
        <v>0</v>
      </c>
      <c r="G142" s="42"/>
    </row>
    <row r="143" spans="1:7" ht="18.75" x14ac:dyDescent="0.25">
      <c r="A143" s="15">
        <f t="shared" si="24"/>
        <v>1.1300000000000001</v>
      </c>
      <c r="B143" s="19" t="s">
        <v>115</v>
      </c>
      <c r="C143" s="12">
        <v>2</v>
      </c>
      <c r="D143" s="20" t="s">
        <v>36</v>
      </c>
      <c r="E143" s="14">
        <v>0</v>
      </c>
      <c r="F143" s="18">
        <f t="shared" si="26"/>
        <v>0</v>
      </c>
      <c r="G143" s="21"/>
    </row>
    <row r="144" spans="1:7" ht="18.75" x14ac:dyDescent="0.25">
      <c r="A144" s="15">
        <f t="shared" si="24"/>
        <v>1.1400000000000001</v>
      </c>
      <c r="B144" s="19" t="s">
        <v>116</v>
      </c>
      <c r="C144" s="12">
        <v>2</v>
      </c>
      <c r="D144" s="20" t="s">
        <v>36</v>
      </c>
      <c r="E144" s="14">
        <v>0</v>
      </c>
      <c r="F144" s="18">
        <f t="shared" si="26"/>
        <v>0</v>
      </c>
      <c r="G144" s="21"/>
    </row>
    <row r="145" spans="1:7" ht="18.75" x14ac:dyDescent="0.25">
      <c r="A145" s="15">
        <f t="shared" si="24"/>
        <v>1.1500000000000001</v>
      </c>
      <c r="B145" s="19" t="s">
        <v>117</v>
      </c>
      <c r="C145" s="12">
        <v>1</v>
      </c>
      <c r="D145" s="20" t="s">
        <v>36</v>
      </c>
      <c r="E145" s="14">
        <v>0</v>
      </c>
      <c r="F145" s="18">
        <f t="shared" si="26"/>
        <v>0</v>
      </c>
      <c r="G145" s="21"/>
    </row>
    <row r="146" spans="1:7" ht="18.75" x14ac:dyDescent="0.25">
      <c r="A146" s="15">
        <f t="shared" si="24"/>
        <v>1.1600000000000001</v>
      </c>
      <c r="B146" s="19" t="s">
        <v>118</v>
      </c>
      <c r="C146" s="12">
        <v>1</v>
      </c>
      <c r="D146" s="20" t="s">
        <v>36</v>
      </c>
      <c r="E146" s="14">
        <v>0</v>
      </c>
      <c r="F146" s="18">
        <f t="shared" si="26"/>
        <v>0</v>
      </c>
      <c r="G146" s="28"/>
    </row>
    <row r="147" spans="1:7" ht="18.75" x14ac:dyDescent="0.3">
      <c r="A147" s="15">
        <f t="shared" si="24"/>
        <v>1.1700000000000002</v>
      </c>
      <c r="B147" s="43" t="s">
        <v>119</v>
      </c>
      <c r="C147" s="39">
        <v>100</v>
      </c>
      <c r="D147" s="44" t="s">
        <v>17</v>
      </c>
      <c r="E147" s="41">
        <v>0</v>
      </c>
      <c r="F147" s="18">
        <f t="shared" si="26"/>
        <v>0</v>
      </c>
      <c r="G147" s="28"/>
    </row>
    <row r="148" spans="1:7" ht="18.75" x14ac:dyDescent="0.3">
      <c r="A148" s="15">
        <f t="shared" si="24"/>
        <v>1.1800000000000002</v>
      </c>
      <c r="B148" s="43" t="s">
        <v>119</v>
      </c>
      <c r="C148" s="39">
        <v>177.7</v>
      </c>
      <c r="D148" s="44" t="s">
        <v>17</v>
      </c>
      <c r="E148" s="41">
        <v>0</v>
      </c>
      <c r="F148" s="18">
        <f t="shared" si="26"/>
        <v>0</v>
      </c>
      <c r="G148" s="42"/>
    </row>
    <row r="149" spans="1:7" ht="18.75" x14ac:dyDescent="0.3">
      <c r="A149" s="15">
        <f t="shared" si="24"/>
        <v>1.1900000000000002</v>
      </c>
      <c r="B149" s="43" t="s">
        <v>120</v>
      </c>
      <c r="C149" s="39">
        <v>100</v>
      </c>
      <c r="D149" s="44" t="s">
        <v>17</v>
      </c>
      <c r="E149" s="41">
        <v>0</v>
      </c>
      <c r="F149" s="18">
        <f t="shared" si="26"/>
        <v>0</v>
      </c>
      <c r="G149" s="42"/>
    </row>
    <row r="150" spans="1:7" ht="37.5" x14ac:dyDescent="0.3">
      <c r="A150" s="15">
        <f t="shared" si="24"/>
        <v>1.2000000000000002</v>
      </c>
      <c r="B150" s="38" t="s">
        <v>121</v>
      </c>
      <c r="C150" s="39">
        <v>36</v>
      </c>
      <c r="D150" s="44" t="s">
        <v>36</v>
      </c>
      <c r="E150" s="41">
        <v>0</v>
      </c>
      <c r="F150" s="18">
        <f t="shared" si="26"/>
        <v>0</v>
      </c>
      <c r="G150" s="42"/>
    </row>
    <row r="151" spans="1:7" ht="37.5" x14ac:dyDescent="0.3">
      <c r="A151" s="15">
        <f t="shared" si="24"/>
        <v>1.2100000000000002</v>
      </c>
      <c r="B151" s="38" t="s">
        <v>122</v>
      </c>
      <c r="C151" s="39">
        <v>12</v>
      </c>
      <c r="D151" s="44" t="s">
        <v>36</v>
      </c>
      <c r="E151" s="41">
        <v>0</v>
      </c>
      <c r="F151" s="18">
        <f t="shared" si="26"/>
        <v>0</v>
      </c>
      <c r="G151" s="42"/>
    </row>
    <row r="152" spans="1:7" ht="18.75" x14ac:dyDescent="0.3">
      <c r="A152" s="15">
        <f t="shared" si="24"/>
        <v>1.2200000000000002</v>
      </c>
      <c r="B152" s="43" t="s">
        <v>123</v>
      </c>
      <c r="C152" s="39">
        <v>1</v>
      </c>
      <c r="D152" s="44" t="s">
        <v>124</v>
      </c>
      <c r="E152" s="41">
        <v>0</v>
      </c>
      <c r="F152" s="18">
        <f t="shared" si="26"/>
        <v>0</v>
      </c>
      <c r="G152" s="42"/>
    </row>
    <row r="153" spans="1:7" ht="18.75" x14ac:dyDescent="0.25">
      <c r="A153" s="10"/>
      <c r="B153" s="19"/>
      <c r="C153" s="12"/>
      <c r="D153" s="13"/>
      <c r="E153" s="14"/>
      <c r="F153" s="21" t="s">
        <v>19</v>
      </c>
      <c r="G153" s="21">
        <f>SUM(F131:F152)</f>
        <v>0</v>
      </c>
    </row>
    <row r="154" spans="1:7" ht="18.75" x14ac:dyDescent="0.25">
      <c r="A154" s="10"/>
      <c r="B154" s="19"/>
      <c r="C154" s="12"/>
      <c r="D154" s="13"/>
      <c r="E154" s="14"/>
      <c r="F154" s="21"/>
      <c r="G154" s="21"/>
    </row>
    <row r="155" spans="1:7" ht="18.75" x14ac:dyDescent="0.25">
      <c r="A155" s="10">
        <v>2</v>
      </c>
      <c r="B155" s="11" t="s">
        <v>83</v>
      </c>
      <c r="C155" s="12"/>
      <c r="D155" s="13"/>
      <c r="E155" s="14"/>
      <c r="F155" s="13"/>
      <c r="G155" s="13"/>
    </row>
    <row r="156" spans="1:7" ht="18.75" x14ac:dyDescent="0.25">
      <c r="A156" s="15">
        <f t="shared" ref="A156:A158" si="27">A155+0.01</f>
        <v>2.0099999999999998</v>
      </c>
      <c r="B156" s="27" t="s">
        <v>125</v>
      </c>
      <c r="C156" s="35">
        <f>'[1]VOLUMETRÍA '!$B$112</f>
        <v>20</v>
      </c>
      <c r="D156" s="36" t="s">
        <v>36</v>
      </c>
      <c r="E156" s="17">
        <v>0</v>
      </c>
      <c r="F156" s="18">
        <f>ROUND(C156*E156,2)</f>
        <v>0</v>
      </c>
      <c r="G156" s="21"/>
    </row>
    <row r="157" spans="1:7" ht="37.5" x14ac:dyDescent="0.25">
      <c r="A157" s="15">
        <f t="shared" si="27"/>
        <v>2.0199999999999996</v>
      </c>
      <c r="B157" s="27" t="s">
        <v>126</v>
      </c>
      <c r="C157" s="35">
        <f>'[1]VOLUMETRÍA '!$B$115</f>
        <v>15</v>
      </c>
      <c r="D157" s="36" t="s">
        <v>36</v>
      </c>
      <c r="E157" s="17">
        <v>0</v>
      </c>
      <c r="F157" s="18">
        <f>ROUND(C157*E157,2)</f>
        <v>0</v>
      </c>
      <c r="G157" s="21"/>
    </row>
    <row r="158" spans="1:7" ht="18.75" x14ac:dyDescent="0.25">
      <c r="A158" s="15">
        <f t="shared" si="27"/>
        <v>2.0299999999999994</v>
      </c>
      <c r="B158" s="27" t="s">
        <v>127</v>
      </c>
      <c r="C158" s="35">
        <v>15</v>
      </c>
      <c r="D158" s="36" t="s">
        <v>36</v>
      </c>
      <c r="E158" s="17">
        <v>0</v>
      </c>
      <c r="F158" s="18">
        <f t="shared" ref="F158" si="28">ROUND(C158*E158,2)</f>
        <v>0</v>
      </c>
      <c r="G158" s="21"/>
    </row>
    <row r="159" spans="1:7" ht="18.75" x14ac:dyDescent="0.25">
      <c r="A159" s="15">
        <f>A158+0.01</f>
        <v>2.0399999999999991</v>
      </c>
      <c r="B159" s="27" t="s">
        <v>128</v>
      </c>
      <c r="C159" s="35">
        <v>61.96</v>
      </c>
      <c r="D159" s="36" t="s">
        <v>17</v>
      </c>
      <c r="E159" s="17">
        <v>0</v>
      </c>
      <c r="F159" s="18">
        <f>ROUND(C159*E159,2)</f>
        <v>0</v>
      </c>
      <c r="G159" s="21"/>
    </row>
    <row r="160" spans="1:7" ht="18.75" x14ac:dyDescent="0.25">
      <c r="A160" s="15">
        <f>A159+0.01</f>
        <v>2.0499999999999989</v>
      </c>
      <c r="B160" s="27" t="s">
        <v>129</v>
      </c>
      <c r="C160" s="35">
        <v>40</v>
      </c>
      <c r="D160" s="36" t="s">
        <v>130</v>
      </c>
      <c r="E160" s="17">
        <v>0</v>
      </c>
      <c r="F160" s="18">
        <f>ROUND(C160*E160,2)</f>
        <v>0</v>
      </c>
      <c r="G160" s="21"/>
    </row>
    <row r="161" spans="1:7" ht="18.75" x14ac:dyDescent="0.25">
      <c r="A161" s="15"/>
      <c r="B161" s="27"/>
      <c r="C161" s="15"/>
      <c r="D161" s="20"/>
      <c r="E161" s="14"/>
      <c r="F161" s="21" t="s">
        <v>19</v>
      </c>
      <c r="G161" s="21">
        <f>SUM(F156:F160)</f>
        <v>0</v>
      </c>
    </row>
    <row r="162" spans="1:7" ht="18.75" x14ac:dyDescent="0.25">
      <c r="A162" s="15"/>
      <c r="B162" s="27"/>
      <c r="C162" s="15"/>
      <c r="D162" s="20"/>
      <c r="E162" s="14"/>
      <c r="F162" s="21"/>
      <c r="G162" s="21"/>
    </row>
    <row r="163" spans="1:7" ht="18.75" x14ac:dyDescent="0.25">
      <c r="A163" s="10">
        <v>3</v>
      </c>
      <c r="B163" s="11" t="s">
        <v>75</v>
      </c>
      <c r="C163" s="12"/>
      <c r="D163" s="13"/>
      <c r="E163" s="14"/>
      <c r="F163" s="13"/>
      <c r="G163" s="13"/>
    </row>
    <row r="164" spans="1:7" ht="18.75" x14ac:dyDescent="0.25">
      <c r="A164" s="15">
        <f t="shared" ref="A164:A166" si="29">A163+0.01</f>
        <v>3.01</v>
      </c>
      <c r="B164" s="27" t="s">
        <v>131</v>
      </c>
      <c r="C164" s="35">
        <v>285.27999999999997</v>
      </c>
      <c r="D164" s="36" t="s">
        <v>11</v>
      </c>
      <c r="E164" s="17">
        <v>0</v>
      </c>
      <c r="F164" s="18">
        <f>ROUND(C164*E164,2)</f>
        <v>0</v>
      </c>
      <c r="G164" s="21"/>
    </row>
    <row r="165" spans="1:7" ht="18.75" x14ac:dyDescent="0.25">
      <c r="A165" s="15">
        <f t="shared" si="29"/>
        <v>3.0199999999999996</v>
      </c>
      <c r="B165" s="27" t="s">
        <v>132</v>
      </c>
      <c r="C165" s="35">
        <v>285.27999999999997</v>
      </c>
      <c r="D165" s="36" t="s">
        <v>11</v>
      </c>
      <c r="E165" s="17">
        <v>0</v>
      </c>
      <c r="F165" s="18">
        <f>ROUND(C165*E165,2)</f>
        <v>0</v>
      </c>
      <c r="G165" s="21"/>
    </row>
    <row r="166" spans="1:7" ht="18.75" x14ac:dyDescent="0.25">
      <c r="A166" s="15">
        <f t="shared" si="29"/>
        <v>3.0299999999999994</v>
      </c>
      <c r="B166" s="27" t="s">
        <v>133</v>
      </c>
      <c r="C166" s="35">
        <v>285.27999999999997</v>
      </c>
      <c r="D166" s="36" t="s">
        <v>11</v>
      </c>
      <c r="E166" s="17">
        <v>0</v>
      </c>
      <c r="F166" s="18">
        <f>ROUND(C166*E166,2)</f>
        <v>0</v>
      </c>
      <c r="G166" s="21"/>
    </row>
    <row r="167" spans="1:7" ht="18.75" x14ac:dyDescent="0.25">
      <c r="A167" s="15"/>
      <c r="B167" s="27"/>
      <c r="C167" s="15"/>
      <c r="D167" s="20"/>
      <c r="E167" s="12"/>
      <c r="F167" s="21" t="s">
        <v>19</v>
      </c>
      <c r="G167" s="21">
        <f>SUM(F164:F166)</f>
        <v>0</v>
      </c>
    </row>
    <row r="168" spans="1:7" ht="18.75" x14ac:dyDescent="0.25">
      <c r="A168" s="15"/>
      <c r="B168" s="27"/>
      <c r="C168" s="15"/>
      <c r="D168" s="20"/>
      <c r="E168" s="12"/>
      <c r="F168" s="21"/>
      <c r="G168" s="21"/>
    </row>
    <row r="169" spans="1:7" ht="18.75" x14ac:dyDescent="0.25">
      <c r="A169" s="15"/>
      <c r="B169" s="27"/>
      <c r="C169" s="15"/>
      <c r="D169" s="20"/>
      <c r="E169" s="12"/>
      <c r="F169" s="28"/>
      <c r="G169" s="28"/>
    </row>
    <row r="170" spans="1:7" ht="18.75" x14ac:dyDescent="0.25">
      <c r="A170" s="45" t="s">
        <v>134</v>
      </c>
      <c r="B170" s="45"/>
      <c r="C170" s="45"/>
      <c r="D170" s="45"/>
      <c r="E170" s="45"/>
      <c r="F170" s="45"/>
      <c r="G170" s="46">
        <f>SUM(G20:G169)</f>
        <v>0</v>
      </c>
    </row>
    <row r="171" spans="1:7" ht="18.75" x14ac:dyDescent="0.25">
      <c r="A171" s="47"/>
      <c r="B171" s="48" t="s">
        <v>135</v>
      </c>
      <c r="C171" s="48"/>
      <c r="D171" s="48"/>
      <c r="E171" s="49"/>
      <c r="F171" s="48"/>
      <c r="G171" s="48"/>
    </row>
    <row r="172" spans="1:7" ht="18.75" x14ac:dyDescent="0.25">
      <c r="A172" s="50"/>
      <c r="B172" s="51" t="s">
        <v>136</v>
      </c>
      <c r="C172" s="52">
        <v>10</v>
      </c>
      <c r="D172" s="53" t="s">
        <v>137</v>
      </c>
      <c r="E172" s="54"/>
      <c r="F172" s="16"/>
      <c r="G172" s="55">
        <f>G170*C172%</f>
        <v>0</v>
      </c>
    </row>
    <row r="173" spans="1:7" ht="18.75" x14ac:dyDescent="0.25">
      <c r="A173" s="50"/>
      <c r="B173" s="51" t="s">
        <v>138</v>
      </c>
      <c r="C173" s="52">
        <v>3</v>
      </c>
      <c r="D173" s="53" t="s">
        <v>137</v>
      </c>
      <c r="E173" s="54"/>
      <c r="F173" s="16"/>
      <c r="G173" s="55">
        <f>G170*C173%</f>
        <v>0</v>
      </c>
    </row>
    <row r="174" spans="1:7" ht="18.75" x14ac:dyDescent="0.25">
      <c r="A174" s="50"/>
      <c r="B174" s="51" t="s">
        <v>139</v>
      </c>
      <c r="C174" s="52">
        <v>4.5</v>
      </c>
      <c r="D174" s="53" t="s">
        <v>137</v>
      </c>
      <c r="E174" s="54"/>
      <c r="F174" s="16"/>
      <c r="G174" s="55">
        <f>G170*C174%</f>
        <v>0</v>
      </c>
    </row>
    <row r="175" spans="1:7" ht="18.75" x14ac:dyDescent="0.25">
      <c r="A175" s="50"/>
      <c r="B175" s="51" t="s">
        <v>140</v>
      </c>
      <c r="C175" s="52">
        <v>0.1</v>
      </c>
      <c r="D175" s="53" t="s">
        <v>137</v>
      </c>
      <c r="E175" s="54"/>
      <c r="F175" s="16"/>
      <c r="G175" s="55">
        <f>G170*C175%</f>
        <v>0</v>
      </c>
    </row>
    <row r="176" spans="1:7" ht="18.75" x14ac:dyDescent="0.25">
      <c r="A176" s="50"/>
      <c r="B176" s="51" t="s">
        <v>141</v>
      </c>
      <c r="C176" s="52">
        <v>2</v>
      </c>
      <c r="D176" s="53" t="s">
        <v>137</v>
      </c>
      <c r="E176" s="54"/>
      <c r="F176" s="16"/>
      <c r="G176" s="55">
        <f>G170*C176%</f>
        <v>0</v>
      </c>
    </row>
    <row r="177" spans="1:7" ht="18.75" x14ac:dyDescent="0.25">
      <c r="A177" s="50"/>
      <c r="B177" s="51" t="s">
        <v>142</v>
      </c>
      <c r="C177" s="52">
        <v>1</v>
      </c>
      <c r="D177" s="53" t="s">
        <v>137</v>
      </c>
      <c r="E177" s="54"/>
      <c r="F177" s="16"/>
      <c r="G177" s="55">
        <f>G170*C177%</f>
        <v>0</v>
      </c>
    </row>
    <row r="178" spans="1:7" ht="18.75" x14ac:dyDescent="0.25">
      <c r="A178" s="50"/>
      <c r="B178" s="51" t="s">
        <v>143</v>
      </c>
      <c r="C178" s="56">
        <v>18</v>
      </c>
      <c r="D178" s="53" t="s">
        <v>137</v>
      </c>
      <c r="E178" s="54"/>
      <c r="F178" s="16"/>
      <c r="G178" s="55">
        <f>C178%*$G$172</f>
        <v>0</v>
      </c>
    </row>
    <row r="179" spans="1:7" ht="18.75" x14ac:dyDescent="0.25">
      <c r="A179" s="45" t="s">
        <v>144</v>
      </c>
      <c r="B179" s="45"/>
      <c r="C179" s="45"/>
      <c r="D179" s="45"/>
      <c r="E179" s="45"/>
      <c r="F179" s="45"/>
      <c r="G179" s="46">
        <f>SUM(G171:G178)</f>
        <v>0</v>
      </c>
    </row>
    <row r="180" spans="1:7" ht="18.75" x14ac:dyDescent="0.25">
      <c r="A180" s="57"/>
      <c r="B180" s="57"/>
      <c r="C180" s="57"/>
      <c r="D180" s="57"/>
      <c r="E180" s="58"/>
      <c r="F180" s="57"/>
      <c r="G180" s="57"/>
    </row>
    <row r="181" spans="1:7" ht="18.75" x14ac:dyDescent="0.3">
      <c r="A181" s="59" t="s">
        <v>145</v>
      </c>
      <c r="B181" s="59"/>
      <c r="C181" s="59"/>
      <c r="D181" s="59"/>
      <c r="E181" s="59"/>
      <c r="F181" s="59"/>
      <c r="G181" s="60">
        <f>+G179+G170</f>
        <v>0</v>
      </c>
    </row>
    <row r="182" spans="1:7" ht="18.75" x14ac:dyDescent="0.3">
      <c r="A182" s="61"/>
      <c r="B182" s="62"/>
      <c r="C182" s="63"/>
      <c r="D182" s="64"/>
      <c r="E182" s="65"/>
      <c r="F182" s="66"/>
      <c r="G182" s="67"/>
    </row>
    <row r="183" spans="1:7" ht="18.75" x14ac:dyDescent="0.3">
      <c r="A183" s="61"/>
      <c r="B183" s="62"/>
      <c r="C183" s="63"/>
      <c r="D183" s="64"/>
      <c r="E183" s="65"/>
      <c r="F183" s="66"/>
      <c r="G183" s="67"/>
    </row>
  </sheetData>
  <mergeCells count="13">
    <mergeCell ref="A179:F179"/>
    <mergeCell ref="A181:F181"/>
    <mergeCell ref="A10:G10"/>
    <mergeCell ref="A11:G11"/>
    <mergeCell ref="B49:C49"/>
    <mergeCell ref="B67:C67"/>
    <mergeCell ref="B115:C115"/>
    <mergeCell ref="B129:C129"/>
    <mergeCell ref="B130:C130"/>
    <mergeCell ref="A170:F170"/>
    <mergeCell ref="A17:G17"/>
    <mergeCell ref="A18:G18"/>
    <mergeCell ref="B34:C34"/>
  </mergeCells>
  <pageMargins left="0.7" right="0.7" top="0.75" bottom="0.75" header="0.3" footer="0.3"/>
  <pageSetup scale="5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Andy Arias</dc:creator>
  <cp:lastModifiedBy>Andy Arias</cp:lastModifiedBy>
  <cp:lastPrinted>2026-01-14T19:33:49Z</cp:lastPrinted>
  <dcterms:created xsi:type="dcterms:W3CDTF">2015-06-05T18:17:20Z</dcterms:created>
  <dcterms:modified xsi:type="dcterms:W3CDTF">2026-01-14T19:33:54Z</dcterms:modified>
</cp:coreProperties>
</file>